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-15" windowWidth="21645" windowHeight="5025"/>
  </bookViews>
  <sheets>
    <sheet name="Booked by State" sheetId="1" r:id="rId1"/>
    <sheet name="Shipped by State" sheetId="2" r:id="rId2"/>
    <sheet name="Booked by Truck" sheetId="3" r:id="rId3"/>
    <sheet name="Shipped by Truck" sheetId="4" r:id="rId4"/>
  </sheets>
  <definedNames>
    <definedName name="_xlnm.Print_Area" localSheetId="0">'Booked by State'!$A$1:$Z$99</definedName>
    <definedName name="_xlnm.Print_Area" localSheetId="2">'Booked by Truck'!$A$1:$AJ$236</definedName>
    <definedName name="_xlnm.Print_Area" localSheetId="1">'Shipped by State'!$A$1:$Z$99</definedName>
    <definedName name="_xlnm.Print_Area" localSheetId="3">'Shipped by Truck'!$A$1:$AJ$236</definedName>
    <definedName name="_xlnm.Print_Titles" localSheetId="0">'Booked by State'!$1:$7</definedName>
    <definedName name="_xlnm.Print_Titles" localSheetId="2">'Booked by Truck'!$1:$6</definedName>
    <definedName name="_xlnm.Print_Titles" localSheetId="1">'Shipped by State'!$1:$7</definedName>
    <definedName name="_xlnm.Print_Titles" localSheetId="3">'Shipped by Truck'!$1:$6</definedName>
  </definedNames>
  <calcPr calcId="125725"/>
</workbook>
</file>

<file path=xl/calcChain.xml><?xml version="1.0" encoding="utf-8"?>
<calcChain xmlns="http://schemas.openxmlformats.org/spreadsheetml/2006/main">
  <c r="A234" i="4"/>
  <c r="AI229"/>
  <c r="AH229"/>
  <c r="AG229"/>
  <c r="AF229"/>
  <c r="AE229"/>
  <c r="AD229"/>
  <c r="AC229"/>
  <c r="AA229"/>
  <c r="Z229"/>
  <c r="X229"/>
  <c r="W229"/>
  <c r="V229"/>
  <c r="U229"/>
  <c r="T229"/>
  <c r="S229"/>
  <c r="R229"/>
  <c r="Q229"/>
  <c r="P229"/>
  <c r="O229"/>
  <c r="M229"/>
  <c r="L229"/>
  <c r="K229"/>
  <c r="J229"/>
  <c r="H229"/>
  <c r="G229"/>
  <c r="F229"/>
  <c r="AI225"/>
  <c r="AH225"/>
  <c r="AG225"/>
  <c r="AF225"/>
  <c r="AE225"/>
  <c r="AD225"/>
  <c r="AC225"/>
  <c r="AA225"/>
  <c r="Z225"/>
  <c r="X225"/>
  <c r="W225"/>
  <c r="V225"/>
  <c r="U225"/>
  <c r="T225"/>
  <c r="S225"/>
  <c r="R225"/>
  <c r="Q225"/>
  <c r="P225"/>
  <c r="O225"/>
  <c r="M225"/>
  <c r="L225"/>
  <c r="K225"/>
  <c r="J225"/>
  <c r="H225"/>
  <c r="G225"/>
  <c r="F225"/>
  <c r="AI221"/>
  <c r="AH221"/>
  <c r="AG221"/>
  <c r="AF221"/>
  <c r="AE221"/>
  <c r="AD221"/>
  <c r="AC221"/>
  <c r="AA221"/>
  <c r="Z221"/>
  <c r="X221"/>
  <c r="W221"/>
  <c r="V221"/>
  <c r="U221"/>
  <c r="T221"/>
  <c r="S221"/>
  <c r="R221"/>
  <c r="Q221"/>
  <c r="P221"/>
  <c r="O221"/>
  <c r="M221"/>
  <c r="L221"/>
  <c r="K221"/>
  <c r="J221"/>
  <c r="H221"/>
  <c r="G221"/>
  <c r="F221"/>
  <c r="AI217"/>
  <c r="AH217"/>
  <c r="AG217"/>
  <c r="AF217"/>
  <c r="AE217"/>
  <c r="AD217"/>
  <c r="AC217"/>
  <c r="AA217"/>
  <c r="Z217"/>
  <c r="X217"/>
  <c r="W217"/>
  <c r="V217"/>
  <c r="U217"/>
  <c r="T217"/>
  <c r="S217"/>
  <c r="R217"/>
  <c r="Q217"/>
  <c r="P217"/>
  <c r="O217"/>
  <c r="M217"/>
  <c r="L217"/>
  <c r="K217"/>
  <c r="J217"/>
  <c r="H217"/>
  <c r="G217"/>
  <c r="F217"/>
  <c r="AI215"/>
  <c r="AH215"/>
  <c r="AG215"/>
  <c r="AF215"/>
  <c r="AE215"/>
  <c r="AD215"/>
  <c r="AC215"/>
  <c r="AA215"/>
  <c r="Z215"/>
  <c r="X215"/>
  <c r="W215"/>
  <c r="V215"/>
  <c r="U215"/>
  <c r="T215"/>
  <c r="S215"/>
  <c r="R215"/>
  <c r="Q215"/>
  <c r="P215"/>
  <c r="O215"/>
  <c r="M215"/>
  <c r="L215"/>
  <c r="K215"/>
  <c r="J215"/>
  <c r="H215"/>
  <c r="G215"/>
  <c r="F215"/>
  <c r="A215"/>
  <c r="C213"/>
  <c r="C212"/>
  <c r="C211"/>
  <c r="C210"/>
  <c r="AI208"/>
  <c r="AH208"/>
  <c r="AG208"/>
  <c r="AF208"/>
  <c r="AE208"/>
  <c r="AD208"/>
  <c r="AC208"/>
  <c r="AA208"/>
  <c r="Z208"/>
  <c r="X208"/>
  <c r="W208"/>
  <c r="V208"/>
  <c r="U208"/>
  <c r="T208"/>
  <c r="S208"/>
  <c r="R208"/>
  <c r="Q208"/>
  <c r="P208"/>
  <c r="O208"/>
  <c r="M208"/>
  <c r="L208"/>
  <c r="K208"/>
  <c r="J208"/>
  <c r="H208"/>
  <c r="G208"/>
  <c r="F208"/>
  <c r="A208"/>
  <c r="C206"/>
  <c r="C205"/>
  <c r="C204"/>
  <c r="C203"/>
  <c r="AI201"/>
  <c r="AH201"/>
  <c r="AG201"/>
  <c r="AF201"/>
  <c r="AE201"/>
  <c r="AD201"/>
  <c r="AC201"/>
  <c r="AA201"/>
  <c r="Z201"/>
  <c r="X201"/>
  <c r="W201"/>
  <c r="V201"/>
  <c r="U201"/>
  <c r="T201"/>
  <c r="S201"/>
  <c r="R201"/>
  <c r="Q201"/>
  <c r="P201"/>
  <c r="O201"/>
  <c r="M201"/>
  <c r="L201"/>
  <c r="K201"/>
  <c r="J201"/>
  <c r="H201"/>
  <c r="G201"/>
  <c r="F201"/>
  <c r="A201"/>
  <c r="C199"/>
  <c r="C198"/>
  <c r="C197"/>
  <c r="C196"/>
  <c r="AI194"/>
  <c r="AH194"/>
  <c r="AG194"/>
  <c r="AF194"/>
  <c r="AE194"/>
  <c r="AD194"/>
  <c r="AC194"/>
  <c r="AA194"/>
  <c r="Z194"/>
  <c r="X194"/>
  <c r="W194"/>
  <c r="V194"/>
  <c r="U194"/>
  <c r="T194"/>
  <c r="S194"/>
  <c r="R194"/>
  <c r="Q194"/>
  <c r="P194"/>
  <c r="O194"/>
  <c r="M194"/>
  <c r="L194"/>
  <c r="K194"/>
  <c r="J194"/>
  <c r="H194"/>
  <c r="G194"/>
  <c r="F194"/>
  <c r="A194"/>
  <c r="C192"/>
  <c r="C191"/>
  <c r="C190"/>
  <c r="C189"/>
  <c r="AI187"/>
  <c r="AH187"/>
  <c r="AG187"/>
  <c r="AF187"/>
  <c r="AE187"/>
  <c r="AD187"/>
  <c r="AC187"/>
  <c r="AA187"/>
  <c r="Z187"/>
  <c r="X187"/>
  <c r="W187"/>
  <c r="V187"/>
  <c r="U187"/>
  <c r="T187"/>
  <c r="S187"/>
  <c r="R187"/>
  <c r="Q187"/>
  <c r="P187"/>
  <c r="O187"/>
  <c r="M187"/>
  <c r="L187"/>
  <c r="K187"/>
  <c r="J187"/>
  <c r="H187"/>
  <c r="G187"/>
  <c r="F187"/>
  <c r="A187"/>
  <c r="C185"/>
  <c r="C184"/>
  <c r="C183"/>
  <c r="C182"/>
  <c r="AI180"/>
  <c r="AH180"/>
  <c r="AG180"/>
  <c r="AF180"/>
  <c r="AE180"/>
  <c r="AD180"/>
  <c r="AC180"/>
  <c r="AA180"/>
  <c r="Z180"/>
  <c r="X180"/>
  <c r="W180"/>
  <c r="V180"/>
  <c r="U180"/>
  <c r="T180"/>
  <c r="S180"/>
  <c r="R180"/>
  <c r="Q180"/>
  <c r="P180"/>
  <c r="O180"/>
  <c r="M180"/>
  <c r="L180"/>
  <c r="K180"/>
  <c r="J180"/>
  <c r="H180"/>
  <c r="G180"/>
  <c r="F180"/>
  <c r="A180"/>
  <c r="C178"/>
  <c r="C177"/>
  <c r="C176"/>
  <c r="C175"/>
  <c r="AI173"/>
  <c r="AH173"/>
  <c r="AG173"/>
  <c r="AF173"/>
  <c r="AE173"/>
  <c r="AD173"/>
  <c r="AC173"/>
  <c r="AA173"/>
  <c r="Z173"/>
  <c r="X173"/>
  <c r="W173"/>
  <c r="V173"/>
  <c r="U173"/>
  <c r="T173"/>
  <c r="S173"/>
  <c r="R173"/>
  <c r="Q173"/>
  <c r="P173"/>
  <c r="O173"/>
  <c r="M173"/>
  <c r="L173"/>
  <c r="K173"/>
  <c r="J173"/>
  <c r="H173"/>
  <c r="G173"/>
  <c r="F173"/>
  <c r="A173"/>
  <c r="C171"/>
  <c r="C170"/>
  <c r="C169"/>
  <c r="C168"/>
  <c r="AI166"/>
  <c r="AH166"/>
  <c r="AG166"/>
  <c r="AF166"/>
  <c r="AE166"/>
  <c r="AD166"/>
  <c r="AC166"/>
  <c r="AA166"/>
  <c r="Z166"/>
  <c r="X166"/>
  <c r="W166"/>
  <c r="V166"/>
  <c r="U166"/>
  <c r="T166"/>
  <c r="S166"/>
  <c r="R166"/>
  <c r="Q166"/>
  <c r="P166"/>
  <c r="O166"/>
  <c r="M166"/>
  <c r="L166"/>
  <c r="K166"/>
  <c r="J166"/>
  <c r="H166"/>
  <c r="G166"/>
  <c r="F166"/>
  <c r="A166"/>
  <c r="C164"/>
  <c r="C163"/>
  <c r="C162"/>
  <c r="C161"/>
  <c r="AI159"/>
  <c r="AH159"/>
  <c r="AG159"/>
  <c r="AF159"/>
  <c r="AE159"/>
  <c r="AD159"/>
  <c r="AC159"/>
  <c r="AA159"/>
  <c r="Z159"/>
  <c r="X159"/>
  <c r="W159"/>
  <c r="V159"/>
  <c r="U159"/>
  <c r="T159"/>
  <c r="S159"/>
  <c r="R159"/>
  <c r="Q159"/>
  <c r="P159"/>
  <c r="O159"/>
  <c r="M159"/>
  <c r="L159"/>
  <c r="K159"/>
  <c r="J159"/>
  <c r="H159"/>
  <c r="G159"/>
  <c r="F159"/>
  <c r="A159"/>
  <c r="C157"/>
  <c r="C156"/>
  <c r="C155"/>
  <c r="C154"/>
  <c r="AI152"/>
  <c r="AH152"/>
  <c r="AG152"/>
  <c r="AF152"/>
  <c r="AE152"/>
  <c r="AD152"/>
  <c r="AC152"/>
  <c r="AA152"/>
  <c r="Z152"/>
  <c r="X152"/>
  <c r="W152"/>
  <c r="V152"/>
  <c r="U152"/>
  <c r="T152"/>
  <c r="S152"/>
  <c r="R152"/>
  <c r="Q152"/>
  <c r="P152"/>
  <c r="O152"/>
  <c r="M152"/>
  <c r="L152"/>
  <c r="K152"/>
  <c r="J152"/>
  <c r="H152"/>
  <c r="G152"/>
  <c r="F152"/>
  <c r="A152"/>
  <c r="C150"/>
  <c r="C149"/>
  <c r="C148"/>
  <c r="C147"/>
  <c r="AI145"/>
  <c r="AH145"/>
  <c r="AG145"/>
  <c r="AF145"/>
  <c r="AE145"/>
  <c r="AD145"/>
  <c r="AC145"/>
  <c r="AA145"/>
  <c r="Z145"/>
  <c r="X145"/>
  <c r="W145"/>
  <c r="V145"/>
  <c r="U145"/>
  <c r="T145"/>
  <c r="S145"/>
  <c r="R145"/>
  <c r="Q145"/>
  <c r="P145"/>
  <c r="O145"/>
  <c r="M145"/>
  <c r="L145"/>
  <c r="K145"/>
  <c r="J145"/>
  <c r="H145"/>
  <c r="G145"/>
  <c r="F145"/>
  <c r="A145"/>
  <c r="C143"/>
  <c r="C142"/>
  <c r="C141"/>
  <c r="C140"/>
  <c r="AI138"/>
  <c r="AH138"/>
  <c r="AG138"/>
  <c r="AF138"/>
  <c r="AE138"/>
  <c r="AD138"/>
  <c r="AC138"/>
  <c r="AA138"/>
  <c r="Z138"/>
  <c r="X138"/>
  <c r="W138"/>
  <c r="V138"/>
  <c r="U138"/>
  <c r="T138"/>
  <c r="S138"/>
  <c r="R138"/>
  <c r="Q138"/>
  <c r="P138"/>
  <c r="O138"/>
  <c r="M138"/>
  <c r="L138"/>
  <c r="K138"/>
  <c r="J138"/>
  <c r="H138"/>
  <c r="G138"/>
  <c r="F138"/>
  <c r="A138"/>
  <c r="C136"/>
  <c r="C135"/>
  <c r="C134"/>
  <c r="C133"/>
  <c r="AI131"/>
  <c r="AH131"/>
  <c r="AG131"/>
  <c r="AF131"/>
  <c r="AE131"/>
  <c r="AD131"/>
  <c r="AC131"/>
  <c r="AA131"/>
  <c r="Z131"/>
  <c r="X131"/>
  <c r="W131"/>
  <c r="V131"/>
  <c r="U131"/>
  <c r="T131"/>
  <c r="S131"/>
  <c r="R131"/>
  <c r="Q131"/>
  <c r="P131"/>
  <c r="O131"/>
  <c r="M131"/>
  <c r="L131"/>
  <c r="K131"/>
  <c r="J131"/>
  <c r="H131"/>
  <c r="G131"/>
  <c r="F131"/>
  <c r="A131"/>
  <c r="C129"/>
  <c r="C128"/>
  <c r="C127"/>
  <c r="C126"/>
  <c r="AI124"/>
  <c r="AH124"/>
  <c r="AG124"/>
  <c r="AF124"/>
  <c r="AE124"/>
  <c r="AD124"/>
  <c r="AC124"/>
  <c r="AA124"/>
  <c r="Z124"/>
  <c r="X124"/>
  <c r="W124"/>
  <c r="V124"/>
  <c r="U124"/>
  <c r="T124"/>
  <c r="S124"/>
  <c r="R124"/>
  <c r="Q124"/>
  <c r="P124"/>
  <c r="O124"/>
  <c r="M124"/>
  <c r="L124"/>
  <c r="K124"/>
  <c r="J124"/>
  <c r="H124"/>
  <c r="G124"/>
  <c r="F124"/>
  <c r="A124"/>
  <c r="C122"/>
  <c r="C121"/>
  <c r="C120"/>
  <c r="C119"/>
  <c r="AI117"/>
  <c r="AH117"/>
  <c r="AG117"/>
  <c r="AF117"/>
  <c r="AE117"/>
  <c r="AD117"/>
  <c r="AC117"/>
  <c r="AA117"/>
  <c r="Z117"/>
  <c r="X117"/>
  <c r="W117"/>
  <c r="V117"/>
  <c r="U117"/>
  <c r="T117"/>
  <c r="S117"/>
  <c r="R117"/>
  <c r="Q117"/>
  <c r="P117"/>
  <c r="O117"/>
  <c r="M117"/>
  <c r="L117"/>
  <c r="K117"/>
  <c r="J117"/>
  <c r="H117"/>
  <c r="G117"/>
  <c r="F117"/>
  <c r="A117"/>
  <c r="C115"/>
  <c r="C114"/>
  <c r="C113"/>
  <c r="C112"/>
  <c r="AI110"/>
  <c r="AH110"/>
  <c r="AG110"/>
  <c r="AF110"/>
  <c r="AE110"/>
  <c r="AD110"/>
  <c r="AC110"/>
  <c r="AA110"/>
  <c r="Z110"/>
  <c r="X110"/>
  <c r="W110"/>
  <c r="V110"/>
  <c r="U110"/>
  <c r="T110"/>
  <c r="S110"/>
  <c r="R110"/>
  <c r="Q110"/>
  <c r="P110"/>
  <c r="O110"/>
  <c r="M110"/>
  <c r="L110"/>
  <c r="K110"/>
  <c r="J110"/>
  <c r="H110"/>
  <c r="G110"/>
  <c r="F110"/>
  <c r="A110"/>
  <c r="C108"/>
  <c r="C107"/>
  <c r="C106"/>
  <c r="C105"/>
  <c r="AI103"/>
  <c r="AH103"/>
  <c r="AG103"/>
  <c r="AF103"/>
  <c r="AE103"/>
  <c r="AD103"/>
  <c r="AC103"/>
  <c r="AA103"/>
  <c r="Z103"/>
  <c r="X103"/>
  <c r="W103"/>
  <c r="V103"/>
  <c r="U103"/>
  <c r="T103"/>
  <c r="S103"/>
  <c r="R103"/>
  <c r="Q103"/>
  <c r="P103"/>
  <c r="O103"/>
  <c r="M103"/>
  <c r="L103"/>
  <c r="K103"/>
  <c r="J103"/>
  <c r="H103"/>
  <c r="G103"/>
  <c r="F103"/>
  <c r="A103"/>
  <c r="C101"/>
  <c r="C100"/>
  <c r="C99"/>
  <c r="C98"/>
  <c r="AI96"/>
  <c r="AH96"/>
  <c r="AG96"/>
  <c r="AF96"/>
  <c r="AE96"/>
  <c r="AD96"/>
  <c r="AC96"/>
  <c r="AA96"/>
  <c r="Z96"/>
  <c r="X96"/>
  <c r="W96"/>
  <c r="V96"/>
  <c r="U96"/>
  <c r="T96"/>
  <c r="S96"/>
  <c r="R96"/>
  <c r="Q96"/>
  <c r="P96"/>
  <c r="O96"/>
  <c r="M96"/>
  <c r="L96"/>
  <c r="K96"/>
  <c r="J96"/>
  <c r="H96"/>
  <c r="G96"/>
  <c r="F96"/>
  <c r="A96"/>
  <c r="C94"/>
  <c r="C93"/>
  <c r="C92"/>
  <c r="C91"/>
  <c r="AI89"/>
  <c r="AH89"/>
  <c r="AG89"/>
  <c r="AF89"/>
  <c r="AE89"/>
  <c r="AD89"/>
  <c r="AC89"/>
  <c r="AA89"/>
  <c r="Z89"/>
  <c r="X89"/>
  <c r="W89"/>
  <c r="V89"/>
  <c r="U89"/>
  <c r="T89"/>
  <c r="S89"/>
  <c r="R89"/>
  <c r="Q89"/>
  <c r="P89"/>
  <c r="O89"/>
  <c r="M89"/>
  <c r="L89"/>
  <c r="K89"/>
  <c r="J89"/>
  <c r="H89"/>
  <c r="G89"/>
  <c r="F89"/>
  <c r="A89"/>
  <c r="C87"/>
  <c r="C86"/>
  <c r="C85"/>
  <c r="C84"/>
  <c r="AI82"/>
  <c r="AH82"/>
  <c r="AG82"/>
  <c r="AF82"/>
  <c r="AE82"/>
  <c r="AD82"/>
  <c r="AC82"/>
  <c r="AA82"/>
  <c r="Z82"/>
  <c r="X82"/>
  <c r="W82"/>
  <c r="V82"/>
  <c r="U82"/>
  <c r="T82"/>
  <c r="S82"/>
  <c r="R82"/>
  <c r="Q82"/>
  <c r="P82"/>
  <c r="O82"/>
  <c r="M82"/>
  <c r="L82"/>
  <c r="K82"/>
  <c r="J82"/>
  <c r="H82"/>
  <c r="G82"/>
  <c r="F82"/>
  <c r="A82"/>
  <c r="C80"/>
  <c r="C79"/>
  <c r="C78"/>
  <c r="C77"/>
  <c r="AI75"/>
  <c r="AH75"/>
  <c r="AG75"/>
  <c r="AF75"/>
  <c r="AE75"/>
  <c r="AD75"/>
  <c r="AC75"/>
  <c r="AA75"/>
  <c r="Z75"/>
  <c r="X75"/>
  <c r="W75"/>
  <c r="V75"/>
  <c r="U75"/>
  <c r="T75"/>
  <c r="S75"/>
  <c r="R75"/>
  <c r="Q75"/>
  <c r="P75"/>
  <c r="O75"/>
  <c r="M75"/>
  <c r="L75"/>
  <c r="K75"/>
  <c r="J75"/>
  <c r="H75"/>
  <c r="G75"/>
  <c r="F75"/>
  <c r="A75"/>
  <c r="C73"/>
  <c r="C72"/>
  <c r="C71"/>
  <c r="C70"/>
  <c r="AI68"/>
  <c r="AH68"/>
  <c r="AG68"/>
  <c r="AF68"/>
  <c r="AE68"/>
  <c r="AD68"/>
  <c r="AC68"/>
  <c r="AA68"/>
  <c r="Z68"/>
  <c r="X68"/>
  <c r="W68"/>
  <c r="V68"/>
  <c r="U68"/>
  <c r="T68"/>
  <c r="S68"/>
  <c r="R68"/>
  <c r="Q68"/>
  <c r="P68"/>
  <c r="O68"/>
  <c r="M68"/>
  <c r="L68"/>
  <c r="K68"/>
  <c r="J68"/>
  <c r="H68"/>
  <c r="G68"/>
  <c r="F68"/>
  <c r="A68"/>
  <c r="C66"/>
  <c r="C65"/>
  <c r="C64"/>
  <c r="C63"/>
  <c r="AI61"/>
  <c r="AH61"/>
  <c r="AG61"/>
  <c r="AF61"/>
  <c r="AE61"/>
  <c r="AD61"/>
  <c r="AC61"/>
  <c r="AA61"/>
  <c r="Z61"/>
  <c r="X61"/>
  <c r="W61"/>
  <c r="V61"/>
  <c r="U61"/>
  <c r="T61"/>
  <c r="S61"/>
  <c r="R61"/>
  <c r="Q61"/>
  <c r="P61"/>
  <c r="O61"/>
  <c r="M61"/>
  <c r="L61"/>
  <c r="K61"/>
  <c r="J61"/>
  <c r="H61"/>
  <c r="G61"/>
  <c r="F61"/>
  <c r="A61"/>
  <c r="C59"/>
  <c r="C58"/>
  <c r="C57"/>
  <c r="C56"/>
  <c r="AI54"/>
  <c r="AH54"/>
  <c r="AG54"/>
  <c r="AF54"/>
  <c r="AE54"/>
  <c r="AD54"/>
  <c r="AC54"/>
  <c r="AA54"/>
  <c r="Z54"/>
  <c r="X54"/>
  <c r="W54"/>
  <c r="V54"/>
  <c r="U54"/>
  <c r="T54"/>
  <c r="S54"/>
  <c r="R54"/>
  <c r="Q54"/>
  <c r="P54"/>
  <c r="O54"/>
  <c r="M54"/>
  <c r="L54"/>
  <c r="K54"/>
  <c r="J54"/>
  <c r="H54"/>
  <c r="G54"/>
  <c r="F54"/>
  <c r="A54"/>
  <c r="C52"/>
  <c r="C51"/>
  <c r="C50"/>
  <c r="C49"/>
  <c r="AI47"/>
  <c r="AH47"/>
  <c r="AG47"/>
  <c r="AF47"/>
  <c r="AE47"/>
  <c r="AD47"/>
  <c r="AC47"/>
  <c r="AA47"/>
  <c r="Z47"/>
  <c r="X47"/>
  <c r="W47"/>
  <c r="V47"/>
  <c r="U47"/>
  <c r="T47"/>
  <c r="S47"/>
  <c r="R47"/>
  <c r="Q47"/>
  <c r="P47"/>
  <c r="O47"/>
  <c r="M47"/>
  <c r="L47"/>
  <c r="K47"/>
  <c r="J47"/>
  <c r="H47"/>
  <c r="G47"/>
  <c r="F47"/>
  <c r="A47"/>
  <c r="C45"/>
  <c r="C44"/>
  <c r="C43"/>
  <c r="C42"/>
  <c r="AI40"/>
  <c r="AH40"/>
  <c r="AG40"/>
  <c r="AF40"/>
  <c r="AE40"/>
  <c r="AD40"/>
  <c r="AC40"/>
  <c r="AA40"/>
  <c r="Z40"/>
  <c r="X40"/>
  <c r="W40"/>
  <c r="V40"/>
  <c r="U40"/>
  <c r="T40"/>
  <c r="S40"/>
  <c r="R40"/>
  <c r="Q40"/>
  <c r="P40"/>
  <c r="O40"/>
  <c r="M40"/>
  <c r="L40"/>
  <c r="K40"/>
  <c r="J40"/>
  <c r="H40"/>
  <c r="G40"/>
  <c r="F40"/>
  <c r="A40"/>
  <c r="C38"/>
  <c r="C37"/>
  <c r="C36"/>
  <c r="C35"/>
  <c r="AI33"/>
  <c r="AH33"/>
  <c r="AG33"/>
  <c r="AF33"/>
  <c r="AE33"/>
  <c r="AD33"/>
  <c r="AC33"/>
  <c r="AA33"/>
  <c r="Z33"/>
  <c r="X33"/>
  <c r="W33"/>
  <c r="V33"/>
  <c r="U33"/>
  <c r="T33"/>
  <c r="S33"/>
  <c r="R33"/>
  <c r="Q33"/>
  <c r="P33"/>
  <c r="O33"/>
  <c r="M33"/>
  <c r="L33"/>
  <c r="K33"/>
  <c r="J33"/>
  <c r="H33"/>
  <c r="G33"/>
  <c r="F33"/>
  <c r="A33"/>
  <c r="C31"/>
  <c r="C30"/>
  <c r="C29"/>
  <c r="C28"/>
  <c r="AI26"/>
  <c r="AH26"/>
  <c r="AG26"/>
  <c r="AF26"/>
  <c r="AE26"/>
  <c r="AD26"/>
  <c r="AC26"/>
  <c r="AA26"/>
  <c r="Z26"/>
  <c r="X26"/>
  <c r="W26"/>
  <c r="V26"/>
  <c r="U26"/>
  <c r="T26"/>
  <c r="S26"/>
  <c r="R26"/>
  <c r="Q26"/>
  <c r="P26"/>
  <c r="O26"/>
  <c r="M26"/>
  <c r="L26"/>
  <c r="K26"/>
  <c r="J26"/>
  <c r="H26"/>
  <c r="G26"/>
  <c r="F26"/>
  <c r="A26"/>
  <c r="C24"/>
  <c r="C23"/>
  <c r="C22"/>
  <c r="C21"/>
  <c r="AI19"/>
  <c r="AH19"/>
  <c r="AG19"/>
  <c r="AF19"/>
  <c r="AE19"/>
  <c r="AD19"/>
  <c r="AC19"/>
  <c r="AA19"/>
  <c r="Z19"/>
  <c r="X19"/>
  <c r="W19"/>
  <c r="V19"/>
  <c r="U19"/>
  <c r="T19"/>
  <c r="S19"/>
  <c r="R19"/>
  <c r="Q19"/>
  <c r="P19"/>
  <c r="O19"/>
  <c r="M19"/>
  <c r="L19"/>
  <c r="K19"/>
  <c r="J19"/>
  <c r="H19"/>
  <c r="G19"/>
  <c r="F19"/>
  <c r="A19"/>
  <c r="C17"/>
  <c r="C16"/>
  <c r="C15"/>
  <c r="C14"/>
  <c r="AI12"/>
  <c r="AH12"/>
  <c r="AG12"/>
  <c r="AF12"/>
  <c r="AE12"/>
  <c r="AD12"/>
  <c r="AC12"/>
  <c r="AA12"/>
  <c r="Z12"/>
  <c r="X12"/>
  <c r="W12"/>
  <c r="V12"/>
  <c r="U12"/>
  <c r="T12"/>
  <c r="S12"/>
  <c r="R12"/>
  <c r="Q12"/>
  <c r="P12"/>
  <c r="O12"/>
  <c r="M12"/>
  <c r="L12"/>
  <c r="K12"/>
  <c r="J12"/>
  <c r="H12"/>
  <c r="G12"/>
  <c r="F12"/>
  <c r="A12"/>
  <c r="C10"/>
  <c r="C9"/>
  <c r="C8"/>
  <c r="C7"/>
  <c r="A234" i="3"/>
  <c r="AI229"/>
  <c r="AH229"/>
  <c r="AG229"/>
  <c r="AF229"/>
  <c r="AE229"/>
  <c r="AD229"/>
  <c r="AC229"/>
  <c r="AA229"/>
  <c r="Z229"/>
  <c r="X229"/>
  <c r="W229"/>
  <c r="V229"/>
  <c r="U229"/>
  <c r="T229"/>
  <c r="S229"/>
  <c r="R229"/>
  <c r="Q229"/>
  <c r="P229"/>
  <c r="O229"/>
  <c r="M229"/>
  <c r="L229"/>
  <c r="K229"/>
  <c r="J229"/>
  <c r="H229"/>
  <c r="G229"/>
  <c r="F229"/>
  <c r="AI225"/>
  <c r="AH225"/>
  <c r="AG225"/>
  <c r="AF225"/>
  <c r="AE225"/>
  <c r="AD225"/>
  <c r="AC225"/>
  <c r="AA225"/>
  <c r="Z225"/>
  <c r="X225"/>
  <c r="W225"/>
  <c r="V225"/>
  <c r="U225"/>
  <c r="T225"/>
  <c r="S225"/>
  <c r="R225"/>
  <c r="Q225"/>
  <c r="P225"/>
  <c r="O225"/>
  <c r="M225"/>
  <c r="L225"/>
  <c r="K225"/>
  <c r="J225"/>
  <c r="H225"/>
  <c r="G225"/>
  <c r="F225"/>
  <c r="AI221"/>
  <c r="AH221"/>
  <c r="AG221"/>
  <c r="AF221"/>
  <c r="AE221"/>
  <c r="AD221"/>
  <c r="AC221"/>
  <c r="AA221"/>
  <c r="Z221"/>
  <c r="X221"/>
  <c r="W221"/>
  <c r="V221"/>
  <c r="U221"/>
  <c r="T221"/>
  <c r="S221"/>
  <c r="R221"/>
  <c r="Q221"/>
  <c r="P221"/>
  <c r="O221"/>
  <c r="M221"/>
  <c r="L221"/>
  <c r="K221"/>
  <c r="J221"/>
  <c r="H221"/>
  <c r="G221"/>
  <c r="F221"/>
  <c r="AI217"/>
  <c r="AH217"/>
  <c r="AG217"/>
  <c r="AF217"/>
  <c r="AF234" s="1"/>
  <c r="AE217"/>
  <c r="AD217"/>
  <c r="AC217"/>
  <c r="AA217"/>
  <c r="AA234" s="1"/>
  <c r="Z217"/>
  <c r="X217"/>
  <c r="W217"/>
  <c r="V217"/>
  <c r="V234" s="1"/>
  <c r="U217"/>
  <c r="T217"/>
  <c r="S217"/>
  <c r="R217"/>
  <c r="R234" s="1"/>
  <c r="Q217"/>
  <c r="P217"/>
  <c r="O217"/>
  <c r="M217"/>
  <c r="M234" s="1"/>
  <c r="L217"/>
  <c r="K217"/>
  <c r="J217"/>
  <c r="H217"/>
  <c r="H234" s="1"/>
  <c r="G217"/>
  <c r="F217"/>
  <c r="AI215"/>
  <c r="AH215"/>
  <c r="AG215"/>
  <c r="AF215"/>
  <c r="AE215"/>
  <c r="AD215"/>
  <c r="AC215"/>
  <c r="AA215"/>
  <c r="Z215"/>
  <c r="X215"/>
  <c r="W215"/>
  <c r="V215"/>
  <c r="U215"/>
  <c r="T215"/>
  <c r="S215"/>
  <c r="R215"/>
  <c r="Q215"/>
  <c r="P215"/>
  <c r="O215"/>
  <c r="M215"/>
  <c r="L215"/>
  <c r="K215"/>
  <c r="J215"/>
  <c r="H215"/>
  <c r="G215"/>
  <c r="F215"/>
  <c r="A215"/>
  <c r="C213"/>
  <c r="C212"/>
  <c r="C211"/>
  <c r="C210"/>
  <c r="AI208"/>
  <c r="AH208"/>
  <c r="AG208"/>
  <c r="AF208"/>
  <c r="AE208"/>
  <c r="AD208"/>
  <c r="AC208"/>
  <c r="AA208"/>
  <c r="Z208"/>
  <c r="X208"/>
  <c r="W208"/>
  <c r="V208"/>
  <c r="U208"/>
  <c r="T208"/>
  <c r="S208"/>
  <c r="R208"/>
  <c r="Q208"/>
  <c r="P208"/>
  <c r="O208"/>
  <c r="M208"/>
  <c r="L208"/>
  <c r="K208"/>
  <c r="J208"/>
  <c r="H208"/>
  <c r="G208"/>
  <c r="F208"/>
  <c r="A208"/>
  <c r="C206"/>
  <c r="C205"/>
  <c r="C204"/>
  <c r="C203"/>
  <c r="AI201"/>
  <c r="AH201"/>
  <c r="AG201"/>
  <c r="AF201"/>
  <c r="AE201"/>
  <c r="AD201"/>
  <c r="AC201"/>
  <c r="AA201"/>
  <c r="Z201"/>
  <c r="X201"/>
  <c r="W201"/>
  <c r="V201"/>
  <c r="U201"/>
  <c r="T201"/>
  <c r="S201"/>
  <c r="R201"/>
  <c r="Q201"/>
  <c r="P201"/>
  <c r="O201"/>
  <c r="M201"/>
  <c r="L201"/>
  <c r="K201"/>
  <c r="J201"/>
  <c r="H201"/>
  <c r="G201"/>
  <c r="F201"/>
  <c r="A201"/>
  <c r="C199"/>
  <c r="C198"/>
  <c r="C197"/>
  <c r="C196"/>
  <c r="AI194"/>
  <c r="AH194"/>
  <c r="AG194"/>
  <c r="AF194"/>
  <c r="AE194"/>
  <c r="AD194"/>
  <c r="AC194"/>
  <c r="AA194"/>
  <c r="Z194"/>
  <c r="X194"/>
  <c r="W194"/>
  <c r="V194"/>
  <c r="U194"/>
  <c r="T194"/>
  <c r="S194"/>
  <c r="R194"/>
  <c r="Q194"/>
  <c r="P194"/>
  <c r="O194"/>
  <c r="M194"/>
  <c r="L194"/>
  <c r="K194"/>
  <c r="J194"/>
  <c r="H194"/>
  <c r="G194"/>
  <c r="F194"/>
  <c r="A194"/>
  <c r="C192"/>
  <c r="C191"/>
  <c r="C190"/>
  <c r="C189"/>
  <c r="AI187"/>
  <c r="AH187"/>
  <c r="AG187"/>
  <c r="AF187"/>
  <c r="AE187"/>
  <c r="AD187"/>
  <c r="AC187"/>
  <c r="AA187"/>
  <c r="Z187"/>
  <c r="X187"/>
  <c r="W187"/>
  <c r="V187"/>
  <c r="U187"/>
  <c r="T187"/>
  <c r="S187"/>
  <c r="R187"/>
  <c r="Q187"/>
  <c r="P187"/>
  <c r="O187"/>
  <c r="M187"/>
  <c r="L187"/>
  <c r="K187"/>
  <c r="J187"/>
  <c r="H187"/>
  <c r="G187"/>
  <c r="F187"/>
  <c r="A187"/>
  <c r="C185"/>
  <c r="C184"/>
  <c r="C183"/>
  <c r="C182"/>
  <c r="AI180"/>
  <c r="AH180"/>
  <c r="AG180"/>
  <c r="AF180"/>
  <c r="AE180"/>
  <c r="AD180"/>
  <c r="AC180"/>
  <c r="AA180"/>
  <c r="Z180"/>
  <c r="X180"/>
  <c r="W180"/>
  <c r="V180"/>
  <c r="U180"/>
  <c r="T180"/>
  <c r="S180"/>
  <c r="R180"/>
  <c r="Q180"/>
  <c r="P180"/>
  <c r="O180"/>
  <c r="M180"/>
  <c r="L180"/>
  <c r="K180"/>
  <c r="J180"/>
  <c r="H180"/>
  <c r="G180"/>
  <c r="F180"/>
  <c r="A180"/>
  <c r="C178"/>
  <c r="C177"/>
  <c r="C176"/>
  <c r="C175"/>
  <c r="AI173"/>
  <c r="AH173"/>
  <c r="AG173"/>
  <c r="AF173"/>
  <c r="AE173"/>
  <c r="AD173"/>
  <c r="AC173"/>
  <c r="AA173"/>
  <c r="Z173"/>
  <c r="X173"/>
  <c r="W173"/>
  <c r="V173"/>
  <c r="U173"/>
  <c r="T173"/>
  <c r="S173"/>
  <c r="R173"/>
  <c r="Q173"/>
  <c r="P173"/>
  <c r="O173"/>
  <c r="M173"/>
  <c r="L173"/>
  <c r="K173"/>
  <c r="J173"/>
  <c r="H173"/>
  <c r="G173"/>
  <c r="F173"/>
  <c r="A173"/>
  <c r="C171"/>
  <c r="C170"/>
  <c r="C169"/>
  <c r="C168"/>
  <c r="AI166"/>
  <c r="AH166"/>
  <c r="AG166"/>
  <c r="AF166"/>
  <c r="AE166"/>
  <c r="AD166"/>
  <c r="AC166"/>
  <c r="AA166"/>
  <c r="Z166"/>
  <c r="X166"/>
  <c r="W166"/>
  <c r="V166"/>
  <c r="U166"/>
  <c r="T166"/>
  <c r="S166"/>
  <c r="R166"/>
  <c r="Q166"/>
  <c r="P166"/>
  <c r="O166"/>
  <c r="M166"/>
  <c r="L166"/>
  <c r="K166"/>
  <c r="J166"/>
  <c r="H166"/>
  <c r="G166"/>
  <c r="F166"/>
  <c r="A166"/>
  <c r="C164"/>
  <c r="C163"/>
  <c r="C162"/>
  <c r="C161"/>
  <c r="AI159"/>
  <c r="AH159"/>
  <c r="AG159"/>
  <c r="AF159"/>
  <c r="AE159"/>
  <c r="AD159"/>
  <c r="AC159"/>
  <c r="AA159"/>
  <c r="Z159"/>
  <c r="X159"/>
  <c r="W159"/>
  <c r="V159"/>
  <c r="U159"/>
  <c r="T159"/>
  <c r="S159"/>
  <c r="R159"/>
  <c r="Q159"/>
  <c r="P159"/>
  <c r="O159"/>
  <c r="M159"/>
  <c r="L159"/>
  <c r="K159"/>
  <c r="J159"/>
  <c r="H159"/>
  <c r="G159"/>
  <c r="F159"/>
  <c r="A159"/>
  <c r="C157"/>
  <c r="C156"/>
  <c r="C155"/>
  <c r="C154"/>
  <c r="AI152"/>
  <c r="AH152"/>
  <c r="AG152"/>
  <c r="AF152"/>
  <c r="AE152"/>
  <c r="AD152"/>
  <c r="AC152"/>
  <c r="AA152"/>
  <c r="Z152"/>
  <c r="X152"/>
  <c r="W152"/>
  <c r="V152"/>
  <c r="U152"/>
  <c r="T152"/>
  <c r="S152"/>
  <c r="R152"/>
  <c r="Q152"/>
  <c r="P152"/>
  <c r="O152"/>
  <c r="M152"/>
  <c r="L152"/>
  <c r="K152"/>
  <c r="J152"/>
  <c r="H152"/>
  <c r="G152"/>
  <c r="F152"/>
  <c r="A152"/>
  <c r="C150"/>
  <c r="C149"/>
  <c r="C148"/>
  <c r="C147"/>
  <c r="AI145"/>
  <c r="AH145"/>
  <c r="AG145"/>
  <c r="AF145"/>
  <c r="AE145"/>
  <c r="AD145"/>
  <c r="AC145"/>
  <c r="AA145"/>
  <c r="Z145"/>
  <c r="X145"/>
  <c r="W145"/>
  <c r="V145"/>
  <c r="U145"/>
  <c r="T145"/>
  <c r="S145"/>
  <c r="R145"/>
  <c r="Q145"/>
  <c r="P145"/>
  <c r="O145"/>
  <c r="M145"/>
  <c r="L145"/>
  <c r="K145"/>
  <c r="J145"/>
  <c r="H145"/>
  <c r="G145"/>
  <c r="F145"/>
  <c r="A145"/>
  <c r="C143"/>
  <c r="C142"/>
  <c r="C141"/>
  <c r="C140"/>
  <c r="AI138"/>
  <c r="AH138"/>
  <c r="AG138"/>
  <c r="AF138"/>
  <c r="AE138"/>
  <c r="AD138"/>
  <c r="AC138"/>
  <c r="AA138"/>
  <c r="Z138"/>
  <c r="X138"/>
  <c r="W138"/>
  <c r="V138"/>
  <c r="U138"/>
  <c r="T138"/>
  <c r="S138"/>
  <c r="R138"/>
  <c r="Q138"/>
  <c r="P138"/>
  <c r="O138"/>
  <c r="M138"/>
  <c r="L138"/>
  <c r="K138"/>
  <c r="J138"/>
  <c r="H138"/>
  <c r="G138"/>
  <c r="F138"/>
  <c r="A138"/>
  <c r="C136"/>
  <c r="C135"/>
  <c r="C134"/>
  <c r="C133"/>
  <c r="AI131"/>
  <c r="AH131"/>
  <c r="AG131"/>
  <c r="AF131"/>
  <c r="AE131"/>
  <c r="AD131"/>
  <c r="AC131"/>
  <c r="AA131"/>
  <c r="Z131"/>
  <c r="X131"/>
  <c r="W131"/>
  <c r="V131"/>
  <c r="U131"/>
  <c r="T131"/>
  <c r="S131"/>
  <c r="R131"/>
  <c r="Q131"/>
  <c r="P131"/>
  <c r="O131"/>
  <c r="M131"/>
  <c r="L131"/>
  <c r="K131"/>
  <c r="J131"/>
  <c r="H131"/>
  <c r="G131"/>
  <c r="F131"/>
  <c r="A131"/>
  <c r="C129"/>
  <c r="C128"/>
  <c r="C127"/>
  <c r="C126"/>
  <c r="AI124"/>
  <c r="AH124"/>
  <c r="AG124"/>
  <c r="AF124"/>
  <c r="AE124"/>
  <c r="AD124"/>
  <c r="AC124"/>
  <c r="AA124"/>
  <c r="Z124"/>
  <c r="X124"/>
  <c r="W124"/>
  <c r="V124"/>
  <c r="U124"/>
  <c r="T124"/>
  <c r="S124"/>
  <c r="R124"/>
  <c r="Q124"/>
  <c r="P124"/>
  <c r="O124"/>
  <c r="M124"/>
  <c r="L124"/>
  <c r="K124"/>
  <c r="J124"/>
  <c r="H124"/>
  <c r="G124"/>
  <c r="F124"/>
  <c r="A124"/>
  <c r="C122"/>
  <c r="C121"/>
  <c r="C120"/>
  <c r="C119"/>
  <c r="AI117"/>
  <c r="AH117"/>
  <c r="AG117"/>
  <c r="AF117"/>
  <c r="AE117"/>
  <c r="AD117"/>
  <c r="AC117"/>
  <c r="AA117"/>
  <c r="Z117"/>
  <c r="X117"/>
  <c r="W117"/>
  <c r="V117"/>
  <c r="U117"/>
  <c r="T117"/>
  <c r="S117"/>
  <c r="R117"/>
  <c r="Q117"/>
  <c r="P117"/>
  <c r="O117"/>
  <c r="M117"/>
  <c r="L117"/>
  <c r="K117"/>
  <c r="J117"/>
  <c r="H117"/>
  <c r="G117"/>
  <c r="F117"/>
  <c r="A117"/>
  <c r="C115"/>
  <c r="C114"/>
  <c r="C113"/>
  <c r="C112"/>
  <c r="AI110"/>
  <c r="AH110"/>
  <c r="AG110"/>
  <c r="AF110"/>
  <c r="AE110"/>
  <c r="AD110"/>
  <c r="AC110"/>
  <c r="AA110"/>
  <c r="Z110"/>
  <c r="X110"/>
  <c r="W110"/>
  <c r="V110"/>
  <c r="U110"/>
  <c r="T110"/>
  <c r="S110"/>
  <c r="R110"/>
  <c r="Q110"/>
  <c r="P110"/>
  <c r="O110"/>
  <c r="M110"/>
  <c r="L110"/>
  <c r="K110"/>
  <c r="J110"/>
  <c r="H110"/>
  <c r="G110"/>
  <c r="F110"/>
  <c r="A110"/>
  <c r="C108"/>
  <c r="C107"/>
  <c r="C106"/>
  <c r="C105"/>
  <c r="AI103"/>
  <c r="AH103"/>
  <c r="AG103"/>
  <c r="AF103"/>
  <c r="AE103"/>
  <c r="AD103"/>
  <c r="AC103"/>
  <c r="AA103"/>
  <c r="Z103"/>
  <c r="X103"/>
  <c r="W103"/>
  <c r="V103"/>
  <c r="U103"/>
  <c r="T103"/>
  <c r="S103"/>
  <c r="R103"/>
  <c r="Q103"/>
  <c r="P103"/>
  <c r="O103"/>
  <c r="M103"/>
  <c r="L103"/>
  <c r="K103"/>
  <c r="J103"/>
  <c r="H103"/>
  <c r="G103"/>
  <c r="F103"/>
  <c r="A103"/>
  <c r="C101"/>
  <c r="C100"/>
  <c r="C99"/>
  <c r="C98"/>
  <c r="AI96"/>
  <c r="AH96"/>
  <c r="AG96"/>
  <c r="AF96"/>
  <c r="AE96"/>
  <c r="AD96"/>
  <c r="AC96"/>
  <c r="AA96"/>
  <c r="Z96"/>
  <c r="X96"/>
  <c r="W96"/>
  <c r="V96"/>
  <c r="U96"/>
  <c r="T96"/>
  <c r="S96"/>
  <c r="R96"/>
  <c r="Q96"/>
  <c r="P96"/>
  <c r="O96"/>
  <c r="M96"/>
  <c r="L96"/>
  <c r="K96"/>
  <c r="J96"/>
  <c r="H96"/>
  <c r="G96"/>
  <c r="F96"/>
  <c r="A96"/>
  <c r="C94"/>
  <c r="C93"/>
  <c r="C92"/>
  <c r="C91"/>
  <c r="AI89"/>
  <c r="AH89"/>
  <c r="AG89"/>
  <c r="AF89"/>
  <c r="AE89"/>
  <c r="AD89"/>
  <c r="AC89"/>
  <c r="AA89"/>
  <c r="Z89"/>
  <c r="X89"/>
  <c r="W89"/>
  <c r="V89"/>
  <c r="U89"/>
  <c r="T89"/>
  <c r="S89"/>
  <c r="R89"/>
  <c r="Q89"/>
  <c r="P89"/>
  <c r="O89"/>
  <c r="M89"/>
  <c r="L89"/>
  <c r="K89"/>
  <c r="J89"/>
  <c r="H89"/>
  <c r="G89"/>
  <c r="F89"/>
  <c r="A89"/>
  <c r="C87"/>
  <c r="C86"/>
  <c r="C85"/>
  <c r="C84"/>
  <c r="AI82"/>
  <c r="AH82"/>
  <c r="AG82"/>
  <c r="AF82"/>
  <c r="AE82"/>
  <c r="AD82"/>
  <c r="AC82"/>
  <c r="AA82"/>
  <c r="Z82"/>
  <c r="X82"/>
  <c r="W82"/>
  <c r="V82"/>
  <c r="U82"/>
  <c r="T82"/>
  <c r="S82"/>
  <c r="R82"/>
  <c r="Q82"/>
  <c r="P82"/>
  <c r="O82"/>
  <c r="M82"/>
  <c r="L82"/>
  <c r="K82"/>
  <c r="J82"/>
  <c r="H82"/>
  <c r="G82"/>
  <c r="F82"/>
  <c r="A82"/>
  <c r="C80"/>
  <c r="C79"/>
  <c r="C78"/>
  <c r="C77"/>
  <c r="AI75"/>
  <c r="AH75"/>
  <c r="AG75"/>
  <c r="AF75"/>
  <c r="AE75"/>
  <c r="AD75"/>
  <c r="AC75"/>
  <c r="AA75"/>
  <c r="Z75"/>
  <c r="X75"/>
  <c r="W75"/>
  <c r="V75"/>
  <c r="U75"/>
  <c r="T75"/>
  <c r="S75"/>
  <c r="R75"/>
  <c r="Q75"/>
  <c r="P75"/>
  <c r="O75"/>
  <c r="M75"/>
  <c r="L75"/>
  <c r="K75"/>
  <c r="J75"/>
  <c r="H75"/>
  <c r="G75"/>
  <c r="F75"/>
  <c r="A75"/>
  <c r="C73"/>
  <c r="C72"/>
  <c r="C71"/>
  <c r="C70"/>
  <c r="AI68"/>
  <c r="AH68"/>
  <c r="AG68"/>
  <c r="AF68"/>
  <c r="AE68"/>
  <c r="AD68"/>
  <c r="AC68"/>
  <c r="AA68"/>
  <c r="Z68"/>
  <c r="X68"/>
  <c r="W68"/>
  <c r="V68"/>
  <c r="U68"/>
  <c r="T68"/>
  <c r="S68"/>
  <c r="R68"/>
  <c r="Q68"/>
  <c r="P68"/>
  <c r="O68"/>
  <c r="M68"/>
  <c r="L68"/>
  <c r="K68"/>
  <c r="J68"/>
  <c r="H68"/>
  <c r="G68"/>
  <c r="F68"/>
  <c r="A68"/>
  <c r="C66"/>
  <c r="C65"/>
  <c r="C64"/>
  <c r="C63"/>
  <c r="AI61"/>
  <c r="AH61"/>
  <c r="AG61"/>
  <c r="AF61"/>
  <c r="AE61"/>
  <c r="AD61"/>
  <c r="AC61"/>
  <c r="AA61"/>
  <c r="Z61"/>
  <c r="X61"/>
  <c r="W61"/>
  <c r="V61"/>
  <c r="U61"/>
  <c r="T61"/>
  <c r="S61"/>
  <c r="R61"/>
  <c r="Q61"/>
  <c r="P61"/>
  <c r="O61"/>
  <c r="M61"/>
  <c r="L61"/>
  <c r="K61"/>
  <c r="J61"/>
  <c r="H61"/>
  <c r="G61"/>
  <c r="F61"/>
  <c r="A61"/>
  <c r="C59"/>
  <c r="C58"/>
  <c r="C57"/>
  <c r="C56"/>
  <c r="AI54"/>
  <c r="AH54"/>
  <c r="AG54"/>
  <c r="AF54"/>
  <c r="AE54"/>
  <c r="AD54"/>
  <c r="AC54"/>
  <c r="AA54"/>
  <c r="Z54"/>
  <c r="X54"/>
  <c r="W54"/>
  <c r="V54"/>
  <c r="U54"/>
  <c r="T54"/>
  <c r="S54"/>
  <c r="R54"/>
  <c r="Q54"/>
  <c r="P54"/>
  <c r="O54"/>
  <c r="M54"/>
  <c r="L54"/>
  <c r="K54"/>
  <c r="J54"/>
  <c r="H54"/>
  <c r="G54"/>
  <c r="F54"/>
  <c r="A54"/>
  <c r="C52"/>
  <c r="C51"/>
  <c r="C50"/>
  <c r="C49"/>
  <c r="AI47"/>
  <c r="AH47"/>
  <c r="AG47"/>
  <c r="AF47"/>
  <c r="AE47"/>
  <c r="AD47"/>
  <c r="AC47"/>
  <c r="AA47"/>
  <c r="Z47"/>
  <c r="X47"/>
  <c r="W47"/>
  <c r="V47"/>
  <c r="U47"/>
  <c r="T47"/>
  <c r="S47"/>
  <c r="R47"/>
  <c r="Q47"/>
  <c r="P47"/>
  <c r="O47"/>
  <c r="M47"/>
  <c r="L47"/>
  <c r="K47"/>
  <c r="J47"/>
  <c r="H47"/>
  <c r="G47"/>
  <c r="F47"/>
  <c r="A47"/>
  <c r="C45"/>
  <c r="C44"/>
  <c r="C43"/>
  <c r="C42"/>
  <c r="AI40"/>
  <c r="AH40"/>
  <c r="AG40"/>
  <c r="AF40"/>
  <c r="AE40"/>
  <c r="AD40"/>
  <c r="AC40"/>
  <c r="AA40"/>
  <c r="Z40"/>
  <c r="X40"/>
  <c r="W40"/>
  <c r="V40"/>
  <c r="U40"/>
  <c r="T40"/>
  <c r="S40"/>
  <c r="R40"/>
  <c r="Q40"/>
  <c r="P40"/>
  <c r="O40"/>
  <c r="M40"/>
  <c r="L40"/>
  <c r="K40"/>
  <c r="J40"/>
  <c r="H40"/>
  <c r="G40"/>
  <c r="F40"/>
  <c r="A40"/>
  <c r="C38"/>
  <c r="C37"/>
  <c r="C36"/>
  <c r="C35"/>
  <c r="AI33"/>
  <c r="AH33"/>
  <c r="AG33"/>
  <c r="AF33"/>
  <c r="AE33"/>
  <c r="AD33"/>
  <c r="AC33"/>
  <c r="AA33"/>
  <c r="Z33"/>
  <c r="X33"/>
  <c r="W33"/>
  <c r="V33"/>
  <c r="U33"/>
  <c r="T33"/>
  <c r="S33"/>
  <c r="R33"/>
  <c r="Q33"/>
  <c r="P33"/>
  <c r="O33"/>
  <c r="M33"/>
  <c r="L33"/>
  <c r="K33"/>
  <c r="J33"/>
  <c r="H33"/>
  <c r="G33"/>
  <c r="F33"/>
  <c r="A33"/>
  <c r="C31"/>
  <c r="C30"/>
  <c r="C29"/>
  <c r="C28"/>
  <c r="AI26"/>
  <c r="AH26"/>
  <c r="AG26"/>
  <c r="AF26"/>
  <c r="AE26"/>
  <c r="AD26"/>
  <c r="AC26"/>
  <c r="AA26"/>
  <c r="Z26"/>
  <c r="X26"/>
  <c r="W26"/>
  <c r="V26"/>
  <c r="U26"/>
  <c r="T26"/>
  <c r="S26"/>
  <c r="R26"/>
  <c r="Q26"/>
  <c r="P26"/>
  <c r="O26"/>
  <c r="M26"/>
  <c r="L26"/>
  <c r="K26"/>
  <c r="J26"/>
  <c r="H26"/>
  <c r="G26"/>
  <c r="F26"/>
  <c r="A26"/>
  <c r="C24"/>
  <c r="C23"/>
  <c r="C22"/>
  <c r="C21"/>
  <c r="AI19"/>
  <c r="AH19"/>
  <c r="AG19"/>
  <c r="AF19"/>
  <c r="AE19"/>
  <c r="AD19"/>
  <c r="AC19"/>
  <c r="AA19"/>
  <c r="Z19"/>
  <c r="X19"/>
  <c r="W19"/>
  <c r="V19"/>
  <c r="U19"/>
  <c r="T19"/>
  <c r="S19"/>
  <c r="R19"/>
  <c r="Q19"/>
  <c r="P19"/>
  <c r="O19"/>
  <c r="M19"/>
  <c r="L19"/>
  <c r="K19"/>
  <c r="J19"/>
  <c r="H19"/>
  <c r="G19"/>
  <c r="F19"/>
  <c r="A19"/>
  <c r="C17"/>
  <c r="C16"/>
  <c r="C15"/>
  <c r="C14"/>
  <c r="AI12"/>
  <c r="AH12"/>
  <c r="AG12"/>
  <c r="AF12"/>
  <c r="AE12"/>
  <c r="AD12"/>
  <c r="AC12"/>
  <c r="AA12"/>
  <c r="Z12"/>
  <c r="X12"/>
  <c r="W12"/>
  <c r="V12"/>
  <c r="U12"/>
  <c r="T12"/>
  <c r="S12"/>
  <c r="R12"/>
  <c r="Q12"/>
  <c r="P12"/>
  <c r="O12"/>
  <c r="M12"/>
  <c r="L12"/>
  <c r="K12"/>
  <c r="J12"/>
  <c r="H12"/>
  <c r="G12"/>
  <c r="F12"/>
  <c r="A12"/>
  <c r="C10"/>
  <c r="C9"/>
  <c r="C8"/>
  <c r="C7"/>
  <c r="K91" i="2"/>
  <c r="J91"/>
  <c r="I91"/>
  <c r="H91"/>
  <c r="E91"/>
  <c r="D91"/>
  <c r="D93" s="1"/>
  <c r="C91"/>
  <c r="R89"/>
  <c r="S89" s="1"/>
  <c r="F89"/>
  <c r="U89" s="1"/>
  <c r="V89" s="1"/>
  <c r="R88"/>
  <c r="F88"/>
  <c r="K82"/>
  <c r="J82"/>
  <c r="I82"/>
  <c r="H82"/>
  <c r="E82"/>
  <c r="D82"/>
  <c r="C82"/>
  <c r="R80"/>
  <c r="S80" s="1"/>
  <c r="F80"/>
  <c r="R79"/>
  <c r="S79" s="1"/>
  <c r="F79"/>
  <c r="X79" s="1"/>
  <c r="Y79" s="1"/>
  <c r="R78"/>
  <c r="S78" s="1"/>
  <c r="F78"/>
  <c r="U78" s="1"/>
  <c r="V78" s="1"/>
  <c r="X77"/>
  <c r="Y77" s="1"/>
  <c r="R77"/>
  <c r="S77" s="1"/>
  <c r="F77"/>
  <c r="U77" s="1"/>
  <c r="V77" s="1"/>
  <c r="R76"/>
  <c r="S76" s="1"/>
  <c r="F76"/>
  <c r="R75"/>
  <c r="S75" s="1"/>
  <c r="F75"/>
  <c r="X75" s="1"/>
  <c r="Y75" s="1"/>
  <c r="S74"/>
  <c r="R74"/>
  <c r="F74"/>
  <c r="X74" s="1"/>
  <c r="Y74" s="1"/>
  <c r="R73"/>
  <c r="S73" s="1"/>
  <c r="F73"/>
  <c r="U73" s="1"/>
  <c r="V73" s="1"/>
  <c r="R72"/>
  <c r="S72" s="1"/>
  <c r="F72"/>
  <c r="R71"/>
  <c r="S71" s="1"/>
  <c r="F71"/>
  <c r="X71" s="1"/>
  <c r="Y71" s="1"/>
  <c r="R70"/>
  <c r="S70" s="1"/>
  <c r="F70"/>
  <c r="X70" s="1"/>
  <c r="Y70" s="1"/>
  <c r="R69"/>
  <c r="S69" s="1"/>
  <c r="F69"/>
  <c r="R68"/>
  <c r="F68"/>
  <c r="K62"/>
  <c r="J62"/>
  <c r="I62"/>
  <c r="H62"/>
  <c r="E62"/>
  <c r="D62"/>
  <c r="C62"/>
  <c r="R60"/>
  <c r="S60" s="1"/>
  <c r="F60"/>
  <c r="X60" s="1"/>
  <c r="Y60" s="1"/>
  <c r="R59"/>
  <c r="S59" s="1"/>
  <c r="F59"/>
  <c r="X59" s="1"/>
  <c r="Y59" s="1"/>
  <c r="R58"/>
  <c r="S58" s="1"/>
  <c r="F58"/>
  <c r="X58" s="1"/>
  <c r="Y58" s="1"/>
  <c r="R57"/>
  <c r="S57" s="1"/>
  <c r="F57"/>
  <c r="R56"/>
  <c r="S56" s="1"/>
  <c r="F56"/>
  <c r="R55"/>
  <c r="S55" s="1"/>
  <c r="F55"/>
  <c r="X55" s="1"/>
  <c r="Y55" s="1"/>
  <c r="S54"/>
  <c r="R54"/>
  <c r="F54"/>
  <c r="U54" s="1"/>
  <c r="V54" s="1"/>
  <c r="R53"/>
  <c r="S53" s="1"/>
  <c r="F53"/>
  <c r="U53" s="1"/>
  <c r="V53" s="1"/>
  <c r="R52"/>
  <c r="S52" s="1"/>
  <c r="F52"/>
  <c r="U52" s="1"/>
  <c r="V52" s="1"/>
  <c r="R51"/>
  <c r="S51" s="1"/>
  <c r="F51"/>
  <c r="R50"/>
  <c r="S50" s="1"/>
  <c r="F50"/>
  <c r="U50" s="1"/>
  <c r="V50" s="1"/>
  <c r="R49"/>
  <c r="S49" s="1"/>
  <c r="F49"/>
  <c r="U49" s="1"/>
  <c r="V49" s="1"/>
  <c r="R48"/>
  <c r="S48" s="1"/>
  <c r="F48"/>
  <c r="X48" s="1"/>
  <c r="Y48" s="1"/>
  <c r="R47"/>
  <c r="S47" s="1"/>
  <c r="F47"/>
  <c r="S46"/>
  <c r="R46"/>
  <c r="F46"/>
  <c r="X46" s="1"/>
  <c r="Y46" s="1"/>
  <c r="R45"/>
  <c r="S45" s="1"/>
  <c r="F45"/>
  <c r="X45" s="1"/>
  <c r="Y45" s="1"/>
  <c r="R44"/>
  <c r="S44" s="1"/>
  <c r="F44"/>
  <c r="U44" s="1"/>
  <c r="V44" s="1"/>
  <c r="R43"/>
  <c r="S43" s="1"/>
  <c r="F43"/>
  <c r="R42"/>
  <c r="S42" s="1"/>
  <c r="F42"/>
  <c r="X42" s="1"/>
  <c r="Y42" s="1"/>
  <c r="R41"/>
  <c r="S41" s="1"/>
  <c r="F41"/>
  <c r="U41" s="1"/>
  <c r="V41" s="1"/>
  <c r="R40"/>
  <c r="S40" s="1"/>
  <c r="F40"/>
  <c r="U40" s="1"/>
  <c r="V40" s="1"/>
  <c r="R39"/>
  <c r="S39" s="1"/>
  <c r="F39"/>
  <c r="R38"/>
  <c r="S38" s="1"/>
  <c r="F38"/>
  <c r="X38" s="1"/>
  <c r="Y38" s="1"/>
  <c r="S37"/>
  <c r="R37"/>
  <c r="F37"/>
  <c r="U37" s="1"/>
  <c r="V37" s="1"/>
  <c r="X36"/>
  <c r="Y36" s="1"/>
  <c r="R36"/>
  <c r="S36" s="1"/>
  <c r="F36"/>
  <c r="U36" s="1"/>
  <c r="V36" s="1"/>
  <c r="R35"/>
  <c r="S35" s="1"/>
  <c r="F35"/>
  <c r="S34"/>
  <c r="R34"/>
  <c r="F34"/>
  <c r="X34" s="1"/>
  <c r="Y34" s="1"/>
  <c r="S33"/>
  <c r="R33"/>
  <c r="F33"/>
  <c r="U33" s="1"/>
  <c r="V33" s="1"/>
  <c r="R32"/>
  <c r="S32" s="1"/>
  <c r="F32"/>
  <c r="U32" s="1"/>
  <c r="V32" s="1"/>
  <c r="R31"/>
  <c r="S31" s="1"/>
  <c r="F31"/>
  <c r="S30"/>
  <c r="R30"/>
  <c r="F30"/>
  <c r="X30" s="1"/>
  <c r="Y30" s="1"/>
  <c r="R29"/>
  <c r="S29" s="1"/>
  <c r="F29"/>
  <c r="X29" s="1"/>
  <c r="Y29" s="1"/>
  <c r="R28"/>
  <c r="S28" s="1"/>
  <c r="F28"/>
  <c r="U28" s="1"/>
  <c r="V28" s="1"/>
  <c r="R27"/>
  <c r="S27" s="1"/>
  <c r="F27"/>
  <c r="R26"/>
  <c r="S26" s="1"/>
  <c r="F26"/>
  <c r="X26" s="1"/>
  <c r="Y26" s="1"/>
  <c r="R25"/>
  <c r="S25" s="1"/>
  <c r="F25"/>
  <c r="U25" s="1"/>
  <c r="V25" s="1"/>
  <c r="R24"/>
  <c r="S24" s="1"/>
  <c r="F24"/>
  <c r="U24" s="1"/>
  <c r="V24" s="1"/>
  <c r="R23"/>
  <c r="S23" s="1"/>
  <c r="F23"/>
  <c r="R22"/>
  <c r="S22" s="1"/>
  <c r="F22"/>
  <c r="X22" s="1"/>
  <c r="Y22" s="1"/>
  <c r="R21"/>
  <c r="S21" s="1"/>
  <c r="F21"/>
  <c r="U21" s="1"/>
  <c r="V21" s="1"/>
  <c r="R20"/>
  <c r="S20" s="1"/>
  <c r="F20"/>
  <c r="U20" s="1"/>
  <c r="V20" s="1"/>
  <c r="R19"/>
  <c r="S19" s="1"/>
  <c r="F19"/>
  <c r="R18"/>
  <c r="S18" s="1"/>
  <c r="F18"/>
  <c r="X18" s="1"/>
  <c r="Y18" s="1"/>
  <c r="S17"/>
  <c r="R17"/>
  <c r="F17"/>
  <c r="X17" s="1"/>
  <c r="Y17" s="1"/>
  <c r="R16"/>
  <c r="S16" s="1"/>
  <c r="F16"/>
  <c r="U16" s="1"/>
  <c r="V16" s="1"/>
  <c r="R15"/>
  <c r="S15" s="1"/>
  <c r="F15"/>
  <c r="R14"/>
  <c r="S14" s="1"/>
  <c r="F14"/>
  <c r="X14" s="1"/>
  <c r="Y14" s="1"/>
  <c r="R13"/>
  <c r="S13" s="1"/>
  <c r="F13"/>
  <c r="U13" s="1"/>
  <c r="V13" s="1"/>
  <c r="R12"/>
  <c r="S12" s="1"/>
  <c r="F12"/>
  <c r="U12" s="1"/>
  <c r="V12" s="1"/>
  <c r="R11"/>
  <c r="S11" s="1"/>
  <c r="F11"/>
  <c r="S10"/>
  <c r="R10"/>
  <c r="F10"/>
  <c r="U10" s="1"/>
  <c r="K91" i="1"/>
  <c r="J91"/>
  <c r="I91"/>
  <c r="H91"/>
  <c r="E91"/>
  <c r="D91"/>
  <c r="C91"/>
  <c r="R89"/>
  <c r="S89" s="1"/>
  <c r="F89"/>
  <c r="R88"/>
  <c r="S88" s="1"/>
  <c r="F88"/>
  <c r="U88" s="1"/>
  <c r="K82"/>
  <c r="J82"/>
  <c r="I82"/>
  <c r="H82"/>
  <c r="E82"/>
  <c r="D82"/>
  <c r="C82"/>
  <c r="R80"/>
  <c r="S80" s="1"/>
  <c r="F80"/>
  <c r="X80" s="1"/>
  <c r="Y80" s="1"/>
  <c r="R79"/>
  <c r="S79" s="1"/>
  <c r="F79"/>
  <c r="U79" s="1"/>
  <c r="V79" s="1"/>
  <c r="R78"/>
  <c r="S78" s="1"/>
  <c r="F78"/>
  <c r="U78" s="1"/>
  <c r="V78" s="1"/>
  <c r="R77"/>
  <c r="S77" s="1"/>
  <c r="F77"/>
  <c r="R76"/>
  <c r="S76" s="1"/>
  <c r="F76"/>
  <c r="X76" s="1"/>
  <c r="Y76" s="1"/>
  <c r="R75"/>
  <c r="S75" s="1"/>
  <c r="F75"/>
  <c r="U75" s="1"/>
  <c r="V75" s="1"/>
  <c r="R74"/>
  <c r="S74" s="1"/>
  <c r="F74"/>
  <c r="U74" s="1"/>
  <c r="V74" s="1"/>
  <c r="R73"/>
  <c r="S73" s="1"/>
  <c r="F73"/>
  <c r="R72"/>
  <c r="S72" s="1"/>
  <c r="F72"/>
  <c r="X72" s="1"/>
  <c r="Y72" s="1"/>
  <c r="R71"/>
  <c r="S71" s="1"/>
  <c r="F71"/>
  <c r="U71" s="1"/>
  <c r="V71" s="1"/>
  <c r="R70"/>
  <c r="S70" s="1"/>
  <c r="F70"/>
  <c r="U70" s="1"/>
  <c r="V70" s="1"/>
  <c r="R69"/>
  <c r="S69" s="1"/>
  <c r="F69"/>
  <c r="R68"/>
  <c r="S68" s="1"/>
  <c r="F68"/>
  <c r="X68" s="1"/>
  <c r="Y68" s="1"/>
  <c r="K62"/>
  <c r="J62"/>
  <c r="I62"/>
  <c r="H62"/>
  <c r="E62"/>
  <c r="D62"/>
  <c r="C62"/>
  <c r="R60"/>
  <c r="S60" s="1"/>
  <c r="F60"/>
  <c r="X60" s="1"/>
  <c r="Y60" s="1"/>
  <c r="R59"/>
  <c r="S59" s="1"/>
  <c r="F59"/>
  <c r="U59" s="1"/>
  <c r="V59" s="1"/>
  <c r="S58"/>
  <c r="R58"/>
  <c r="F58"/>
  <c r="U58" s="1"/>
  <c r="V58" s="1"/>
  <c r="R57"/>
  <c r="S57" s="1"/>
  <c r="F57"/>
  <c r="X57" s="1"/>
  <c r="Y57" s="1"/>
  <c r="R56"/>
  <c r="S56" s="1"/>
  <c r="F56"/>
  <c r="X56" s="1"/>
  <c r="Y56" s="1"/>
  <c r="R55"/>
  <c r="S55" s="1"/>
  <c r="F55"/>
  <c r="U55" s="1"/>
  <c r="V55" s="1"/>
  <c r="R54"/>
  <c r="S54" s="1"/>
  <c r="F54"/>
  <c r="U54" s="1"/>
  <c r="V54" s="1"/>
  <c r="R53"/>
  <c r="S53" s="1"/>
  <c r="F53"/>
  <c r="X53" s="1"/>
  <c r="Y53" s="1"/>
  <c r="R52"/>
  <c r="S52" s="1"/>
  <c r="F52"/>
  <c r="X52" s="1"/>
  <c r="Y52" s="1"/>
  <c r="R51"/>
  <c r="S51" s="1"/>
  <c r="F51"/>
  <c r="U51" s="1"/>
  <c r="V51" s="1"/>
  <c r="R50"/>
  <c r="S50" s="1"/>
  <c r="F50"/>
  <c r="U50" s="1"/>
  <c r="V50" s="1"/>
  <c r="R49"/>
  <c r="S49" s="1"/>
  <c r="F49"/>
  <c r="X49" s="1"/>
  <c r="Y49" s="1"/>
  <c r="R48"/>
  <c r="S48" s="1"/>
  <c r="F48"/>
  <c r="X48" s="1"/>
  <c r="Y48" s="1"/>
  <c r="R47"/>
  <c r="S47" s="1"/>
  <c r="F47"/>
  <c r="X47" s="1"/>
  <c r="Y47" s="1"/>
  <c r="R46"/>
  <c r="S46" s="1"/>
  <c r="F46"/>
  <c r="U46" s="1"/>
  <c r="V46" s="1"/>
  <c r="R45"/>
  <c r="S45" s="1"/>
  <c r="F45"/>
  <c r="U45" s="1"/>
  <c r="V45" s="1"/>
  <c r="R44"/>
  <c r="S44" s="1"/>
  <c r="F44"/>
  <c r="X44" s="1"/>
  <c r="Y44" s="1"/>
  <c r="R43"/>
  <c r="S43" s="1"/>
  <c r="F43"/>
  <c r="U43" s="1"/>
  <c r="V43" s="1"/>
  <c r="S42"/>
  <c r="R42"/>
  <c r="F42"/>
  <c r="U42" s="1"/>
  <c r="V42" s="1"/>
  <c r="R41"/>
  <c r="S41" s="1"/>
  <c r="F41"/>
  <c r="X41" s="1"/>
  <c r="Y41" s="1"/>
  <c r="R40"/>
  <c r="S40" s="1"/>
  <c r="F40"/>
  <c r="X40" s="1"/>
  <c r="Y40" s="1"/>
  <c r="R39"/>
  <c r="S39" s="1"/>
  <c r="F39"/>
  <c r="U39" s="1"/>
  <c r="V39" s="1"/>
  <c r="R38"/>
  <c r="S38" s="1"/>
  <c r="F38"/>
  <c r="U38" s="1"/>
  <c r="V38" s="1"/>
  <c r="R37"/>
  <c r="S37" s="1"/>
  <c r="F37"/>
  <c r="X37" s="1"/>
  <c r="Y37" s="1"/>
  <c r="R36"/>
  <c r="S36" s="1"/>
  <c r="F36"/>
  <c r="X36" s="1"/>
  <c r="Y36" s="1"/>
  <c r="R35"/>
  <c r="S35" s="1"/>
  <c r="F35"/>
  <c r="U35" s="1"/>
  <c r="V35" s="1"/>
  <c r="R34"/>
  <c r="S34" s="1"/>
  <c r="F34"/>
  <c r="U34" s="1"/>
  <c r="V34" s="1"/>
  <c r="R33"/>
  <c r="S33" s="1"/>
  <c r="F33"/>
  <c r="U33" s="1"/>
  <c r="V33" s="1"/>
  <c r="R32"/>
  <c r="S32" s="1"/>
  <c r="F32"/>
  <c r="X32" s="1"/>
  <c r="Y32" s="1"/>
  <c r="R31"/>
  <c r="S31" s="1"/>
  <c r="F31"/>
  <c r="U31" s="1"/>
  <c r="V31" s="1"/>
  <c r="R30"/>
  <c r="S30" s="1"/>
  <c r="F30"/>
  <c r="U30" s="1"/>
  <c r="V30" s="1"/>
  <c r="R29"/>
  <c r="S29" s="1"/>
  <c r="F29"/>
  <c r="U29" s="1"/>
  <c r="V29" s="1"/>
  <c r="R28"/>
  <c r="S28" s="1"/>
  <c r="F28"/>
  <c r="X28" s="1"/>
  <c r="Y28" s="1"/>
  <c r="R27"/>
  <c r="S27" s="1"/>
  <c r="F27"/>
  <c r="X27" s="1"/>
  <c r="Y27" s="1"/>
  <c r="R26"/>
  <c r="S26" s="1"/>
  <c r="F26"/>
  <c r="U26" s="1"/>
  <c r="V26" s="1"/>
  <c r="R25"/>
  <c r="S25" s="1"/>
  <c r="F25"/>
  <c r="X25" s="1"/>
  <c r="Y25" s="1"/>
  <c r="S24"/>
  <c r="R24"/>
  <c r="F24"/>
  <c r="X24" s="1"/>
  <c r="Y24" s="1"/>
  <c r="R23"/>
  <c r="S23" s="1"/>
  <c r="F23"/>
  <c r="U23" s="1"/>
  <c r="V23" s="1"/>
  <c r="R22"/>
  <c r="S22" s="1"/>
  <c r="F22"/>
  <c r="U22" s="1"/>
  <c r="V22" s="1"/>
  <c r="R21"/>
  <c r="S21" s="1"/>
  <c r="F21"/>
  <c r="X21" s="1"/>
  <c r="Y21" s="1"/>
  <c r="S20"/>
  <c r="R20"/>
  <c r="F20"/>
  <c r="X20" s="1"/>
  <c r="Y20" s="1"/>
  <c r="S19"/>
  <c r="R19"/>
  <c r="F19"/>
  <c r="U19" s="1"/>
  <c r="V19" s="1"/>
  <c r="S18"/>
  <c r="R18"/>
  <c r="F18"/>
  <c r="U18" s="1"/>
  <c r="V18" s="1"/>
  <c r="R17"/>
  <c r="S17" s="1"/>
  <c r="F17"/>
  <c r="X17" s="1"/>
  <c r="Y17" s="1"/>
  <c r="S16"/>
  <c r="R16"/>
  <c r="F16"/>
  <c r="X16" s="1"/>
  <c r="Y16" s="1"/>
  <c r="S15"/>
  <c r="R15"/>
  <c r="F15"/>
  <c r="X15" s="1"/>
  <c r="Y15" s="1"/>
  <c r="R14"/>
  <c r="S14" s="1"/>
  <c r="F14"/>
  <c r="U14" s="1"/>
  <c r="V14" s="1"/>
  <c r="R13"/>
  <c r="S13" s="1"/>
  <c r="F13"/>
  <c r="X13" s="1"/>
  <c r="Y13" s="1"/>
  <c r="R12"/>
  <c r="S12" s="1"/>
  <c r="F12"/>
  <c r="X12" s="1"/>
  <c r="Y12" s="1"/>
  <c r="R11"/>
  <c r="F11"/>
  <c r="U11" s="1"/>
  <c r="V11" s="1"/>
  <c r="R10"/>
  <c r="S10" s="1"/>
  <c r="F10"/>
  <c r="U10" s="1"/>
  <c r="V10" s="1"/>
  <c r="W234" i="4" l="1"/>
  <c r="X234" i="3"/>
  <c r="X16" i="2"/>
  <c r="Y16" s="1"/>
  <c r="U60"/>
  <c r="V60" s="1"/>
  <c r="U74"/>
  <c r="V74" s="1"/>
  <c r="E84"/>
  <c r="C194" i="4"/>
  <c r="C166"/>
  <c r="C82"/>
  <c r="AE234"/>
  <c r="G234"/>
  <c r="C54"/>
  <c r="U234"/>
  <c r="AI234"/>
  <c r="Z234"/>
  <c r="Q234"/>
  <c r="L234"/>
  <c r="D64" i="2"/>
  <c r="F234" i="3"/>
  <c r="C26" i="4"/>
  <c r="C110"/>
  <c r="C138"/>
  <c r="J234"/>
  <c r="O234"/>
  <c r="S234"/>
  <c r="AC234"/>
  <c r="AG234"/>
  <c r="C40"/>
  <c r="C152"/>
  <c r="C47" i="3"/>
  <c r="C61"/>
  <c r="C89"/>
  <c r="C145"/>
  <c r="C173"/>
  <c r="K234"/>
  <c r="P234"/>
  <c r="T234"/>
  <c r="AD234"/>
  <c r="AH234"/>
  <c r="C117"/>
  <c r="C201"/>
  <c r="X20" i="2"/>
  <c r="Y20" s="1"/>
  <c r="U26"/>
  <c r="V26" s="1"/>
  <c r="R91"/>
  <c r="X32"/>
  <c r="Y32" s="1"/>
  <c r="U25" i="1"/>
  <c r="V25" s="1"/>
  <c r="R82"/>
  <c r="S82" s="1"/>
  <c r="C96" i="4"/>
  <c r="C208"/>
  <c r="C68"/>
  <c r="C180"/>
  <c r="C12"/>
  <c r="C124"/>
  <c r="C19" i="3"/>
  <c r="C33"/>
  <c r="C103"/>
  <c r="C187"/>
  <c r="C75"/>
  <c r="C159"/>
  <c r="J234"/>
  <c r="O234"/>
  <c r="S234"/>
  <c r="W234"/>
  <c r="AC234"/>
  <c r="AG234"/>
  <c r="C131"/>
  <c r="C217"/>
  <c r="D196" s="1"/>
  <c r="U17" i="2"/>
  <c r="V17" s="1"/>
  <c r="U38"/>
  <c r="V38" s="1"/>
  <c r="X13"/>
  <c r="Y13" s="1"/>
  <c r="U42"/>
  <c r="V42" s="1"/>
  <c r="X49"/>
  <c r="Y49" s="1"/>
  <c r="X50"/>
  <c r="Y50" s="1"/>
  <c r="U58"/>
  <c r="V58" s="1"/>
  <c r="U70"/>
  <c r="V70" s="1"/>
  <c r="U75"/>
  <c r="V75" s="1"/>
  <c r="X37"/>
  <c r="Y37" s="1"/>
  <c r="X12"/>
  <c r="Y12" s="1"/>
  <c r="X28"/>
  <c r="Y28" s="1"/>
  <c r="U48"/>
  <c r="V48" s="1"/>
  <c r="I96"/>
  <c r="D84"/>
  <c r="U71"/>
  <c r="V71" s="1"/>
  <c r="H96"/>
  <c r="X43" i="1"/>
  <c r="Y43" s="1"/>
  <c r="U80"/>
  <c r="V80" s="1"/>
  <c r="H96"/>
  <c r="I96"/>
  <c r="X19"/>
  <c r="Y19" s="1"/>
  <c r="X31"/>
  <c r="Y31" s="1"/>
  <c r="X39"/>
  <c r="Y39" s="1"/>
  <c r="U41"/>
  <c r="V41" s="1"/>
  <c r="X42"/>
  <c r="Y42" s="1"/>
  <c r="U49"/>
  <c r="V49" s="1"/>
  <c r="X51"/>
  <c r="Y51" s="1"/>
  <c r="U56"/>
  <c r="V56" s="1"/>
  <c r="U57"/>
  <c r="V57" s="1"/>
  <c r="X71"/>
  <c r="Y71" s="1"/>
  <c r="X75"/>
  <c r="Y75" s="1"/>
  <c r="X23"/>
  <c r="Y23" s="1"/>
  <c r="X55"/>
  <c r="Y55" s="1"/>
  <c r="X70"/>
  <c r="Y70" s="1"/>
  <c r="X74"/>
  <c r="Y74" s="1"/>
  <c r="X79"/>
  <c r="Y79" s="1"/>
  <c r="E96"/>
  <c r="O78" s="1"/>
  <c r="R62"/>
  <c r="S62" s="1"/>
  <c r="U68"/>
  <c r="U72"/>
  <c r="V72" s="1"/>
  <c r="X78"/>
  <c r="Y78" s="1"/>
  <c r="C96"/>
  <c r="M72" s="1"/>
  <c r="J96"/>
  <c r="U79" i="2"/>
  <c r="V79" s="1"/>
  <c r="X78"/>
  <c r="Y78" s="1"/>
  <c r="X73"/>
  <c r="Y73" s="1"/>
  <c r="X89"/>
  <c r="Y89" s="1"/>
  <c r="U59"/>
  <c r="V59" s="1"/>
  <c r="X54"/>
  <c r="Y54" s="1"/>
  <c r="X53"/>
  <c r="Y53" s="1"/>
  <c r="X52"/>
  <c r="Y52" s="1"/>
  <c r="U46"/>
  <c r="V46" s="1"/>
  <c r="U45"/>
  <c r="V45" s="1"/>
  <c r="X44"/>
  <c r="Y44" s="1"/>
  <c r="X41"/>
  <c r="Y41" s="1"/>
  <c r="X40"/>
  <c r="Y40" s="1"/>
  <c r="U34"/>
  <c r="V34" s="1"/>
  <c r="X33"/>
  <c r="Y33" s="1"/>
  <c r="U30"/>
  <c r="V30" s="1"/>
  <c r="U29"/>
  <c r="V29" s="1"/>
  <c r="X25"/>
  <c r="Y25" s="1"/>
  <c r="X24"/>
  <c r="Y24" s="1"/>
  <c r="U22"/>
  <c r="V22" s="1"/>
  <c r="X21"/>
  <c r="Y21" s="1"/>
  <c r="U18"/>
  <c r="V18" s="1"/>
  <c r="U14"/>
  <c r="V14" s="1"/>
  <c r="K96"/>
  <c r="U76" i="1"/>
  <c r="V76" s="1"/>
  <c r="U60"/>
  <c r="V60" s="1"/>
  <c r="X59"/>
  <c r="Y59" s="1"/>
  <c r="X58"/>
  <c r="Y58" s="1"/>
  <c r="X50"/>
  <c r="Y50" s="1"/>
  <c r="U47"/>
  <c r="V47" s="1"/>
  <c r="U44"/>
  <c r="V44" s="1"/>
  <c r="U40"/>
  <c r="V40" s="1"/>
  <c r="X35"/>
  <c r="Y35" s="1"/>
  <c r="X34"/>
  <c r="Y34" s="1"/>
  <c r="X33"/>
  <c r="Y33" s="1"/>
  <c r="U28"/>
  <c r="V28" s="1"/>
  <c r="U27"/>
  <c r="V27" s="1"/>
  <c r="U24"/>
  <c r="V24" s="1"/>
  <c r="X18"/>
  <c r="Y18" s="1"/>
  <c r="U17"/>
  <c r="V17" s="1"/>
  <c r="U15"/>
  <c r="V15" s="1"/>
  <c r="U13"/>
  <c r="V13" s="1"/>
  <c r="U12"/>
  <c r="V12" s="1"/>
  <c r="X11"/>
  <c r="Y11" s="1"/>
  <c r="K96"/>
  <c r="M34"/>
  <c r="U77"/>
  <c r="V77" s="1"/>
  <c r="X77"/>
  <c r="Y77" s="1"/>
  <c r="V10" i="2"/>
  <c r="U69"/>
  <c r="V69" s="1"/>
  <c r="X69"/>
  <c r="Y69" s="1"/>
  <c r="C26" i="3"/>
  <c r="D96" i="1"/>
  <c r="D93"/>
  <c r="U11" i="2"/>
  <c r="V11" s="1"/>
  <c r="X11"/>
  <c r="Y11" s="1"/>
  <c r="U15"/>
  <c r="V15" s="1"/>
  <c r="X15"/>
  <c r="Y15" s="1"/>
  <c r="U19"/>
  <c r="V19" s="1"/>
  <c r="X19"/>
  <c r="Y19" s="1"/>
  <c r="U23"/>
  <c r="V23" s="1"/>
  <c r="X23"/>
  <c r="Y23" s="1"/>
  <c r="U27"/>
  <c r="V27" s="1"/>
  <c r="X27"/>
  <c r="Y27" s="1"/>
  <c r="U31"/>
  <c r="V31" s="1"/>
  <c r="X31"/>
  <c r="Y31" s="1"/>
  <c r="U35"/>
  <c r="V35" s="1"/>
  <c r="X35"/>
  <c r="Y35" s="1"/>
  <c r="U39"/>
  <c r="V39" s="1"/>
  <c r="X39"/>
  <c r="Y39" s="1"/>
  <c r="U43"/>
  <c r="V43" s="1"/>
  <c r="X43"/>
  <c r="Y43" s="1"/>
  <c r="X47"/>
  <c r="Y47" s="1"/>
  <c r="U47"/>
  <c r="V47" s="1"/>
  <c r="U88"/>
  <c r="F91"/>
  <c r="X88"/>
  <c r="C82" i="3"/>
  <c r="C159" i="4"/>
  <c r="S11" i="1"/>
  <c r="X14"/>
  <c r="Y14" s="1"/>
  <c r="U20"/>
  <c r="V20" s="1"/>
  <c r="U21"/>
  <c r="V21" s="1"/>
  <c r="X29"/>
  <c r="Y29" s="1"/>
  <c r="X30"/>
  <c r="Y30" s="1"/>
  <c r="U36"/>
  <c r="V36" s="1"/>
  <c r="U37"/>
  <c r="V37" s="1"/>
  <c r="X45"/>
  <c r="Y45" s="1"/>
  <c r="X46"/>
  <c r="Y46" s="1"/>
  <c r="U52"/>
  <c r="V52" s="1"/>
  <c r="U53"/>
  <c r="V53" s="1"/>
  <c r="F62"/>
  <c r="F64" s="1"/>
  <c r="D84"/>
  <c r="U57" i="2"/>
  <c r="V57" s="1"/>
  <c r="X57"/>
  <c r="Y57" s="1"/>
  <c r="C103" i="4"/>
  <c r="D64" i="1"/>
  <c r="E64"/>
  <c r="V68"/>
  <c r="V88"/>
  <c r="S68" i="2"/>
  <c r="R82"/>
  <c r="S82" s="1"/>
  <c r="C229" i="3"/>
  <c r="L231" s="1"/>
  <c r="C221"/>
  <c r="D22" s="1"/>
  <c r="C47" i="4"/>
  <c r="X22" i="1"/>
  <c r="Y22" s="1"/>
  <c r="X38"/>
  <c r="Y38" s="1"/>
  <c r="X54"/>
  <c r="Y54" s="1"/>
  <c r="F91"/>
  <c r="M223" i="3"/>
  <c r="R223"/>
  <c r="U69" i="1"/>
  <c r="V69" s="1"/>
  <c r="X69"/>
  <c r="Y69" s="1"/>
  <c r="U73"/>
  <c r="V73" s="1"/>
  <c r="X73"/>
  <c r="Y73" s="1"/>
  <c r="U89"/>
  <c r="V89" s="1"/>
  <c r="X89"/>
  <c r="Y89" s="1"/>
  <c r="X51" i="2"/>
  <c r="Y51" s="1"/>
  <c r="U51"/>
  <c r="V51" s="1"/>
  <c r="O74" i="1"/>
  <c r="O70"/>
  <c r="O50"/>
  <c r="O46"/>
  <c r="O34"/>
  <c r="O30"/>
  <c r="O18"/>
  <c r="O14"/>
  <c r="O89"/>
  <c r="O77"/>
  <c r="O79"/>
  <c r="O75"/>
  <c r="X56" i="2"/>
  <c r="Y56" s="1"/>
  <c r="U56"/>
  <c r="V56" s="1"/>
  <c r="F82"/>
  <c r="F84" s="1"/>
  <c r="X68"/>
  <c r="U68"/>
  <c r="C138" i="3"/>
  <c r="D189"/>
  <c r="D161"/>
  <c r="D77"/>
  <c r="D49"/>
  <c r="V219"/>
  <c r="D168"/>
  <c r="D112"/>
  <c r="AA219"/>
  <c r="H219"/>
  <c r="R219"/>
  <c r="C221" i="4"/>
  <c r="F223" s="1"/>
  <c r="X10" i="1"/>
  <c r="U16"/>
  <c r="V16" s="1"/>
  <c r="X26"/>
  <c r="Y26" s="1"/>
  <c r="U32"/>
  <c r="V32" s="1"/>
  <c r="U48"/>
  <c r="V48" s="1"/>
  <c r="U72" i="2"/>
  <c r="V72" s="1"/>
  <c r="X72"/>
  <c r="Y72" s="1"/>
  <c r="C40" i="3"/>
  <c r="D35"/>
  <c r="C96"/>
  <c r="D91"/>
  <c r="C152"/>
  <c r="D147"/>
  <c r="C208"/>
  <c r="D203"/>
  <c r="C61" i="4"/>
  <c r="C117"/>
  <c r="C173"/>
  <c r="F62" i="2"/>
  <c r="F64" s="1"/>
  <c r="U55"/>
  <c r="V55" s="1"/>
  <c r="E64"/>
  <c r="R62"/>
  <c r="S62" s="1"/>
  <c r="J96"/>
  <c r="D197" i="3"/>
  <c r="F219"/>
  <c r="K219"/>
  <c r="P219"/>
  <c r="T219"/>
  <c r="X219"/>
  <c r="AD219"/>
  <c r="AH219"/>
  <c r="J223"/>
  <c r="W223"/>
  <c r="AC223"/>
  <c r="C187" i="4"/>
  <c r="C225"/>
  <c r="J227" s="1"/>
  <c r="H234"/>
  <c r="M234"/>
  <c r="R234"/>
  <c r="V234"/>
  <c r="AA234"/>
  <c r="AF234"/>
  <c r="AH227"/>
  <c r="C12" i="3"/>
  <c r="D7"/>
  <c r="C68"/>
  <c r="D63"/>
  <c r="C124"/>
  <c r="D119"/>
  <c r="C180"/>
  <c r="D175"/>
  <c r="C33" i="4"/>
  <c r="C89"/>
  <c r="C145"/>
  <c r="C201"/>
  <c r="F234"/>
  <c r="K234"/>
  <c r="P234"/>
  <c r="T234"/>
  <c r="X234"/>
  <c r="AD234"/>
  <c r="AH234"/>
  <c r="F82" i="1"/>
  <c r="F84" s="1"/>
  <c r="E84"/>
  <c r="R91"/>
  <c r="D57" i="3"/>
  <c r="C194"/>
  <c r="C225"/>
  <c r="AH227" s="1"/>
  <c r="Q223"/>
  <c r="U223"/>
  <c r="AI223"/>
  <c r="C217" i="4"/>
  <c r="D28" s="1"/>
  <c r="R227"/>
  <c r="U76" i="2"/>
  <c r="V76" s="1"/>
  <c r="X76"/>
  <c r="Y76" s="1"/>
  <c r="U80"/>
  <c r="V80" s="1"/>
  <c r="X80"/>
  <c r="Y80" s="1"/>
  <c r="S91"/>
  <c r="E96"/>
  <c r="E93"/>
  <c r="C54" i="3"/>
  <c r="D50"/>
  <c r="C110"/>
  <c r="C166"/>
  <c r="D162"/>
  <c r="G219"/>
  <c r="G234"/>
  <c r="L219"/>
  <c r="L234"/>
  <c r="Q219"/>
  <c r="Q234"/>
  <c r="U219"/>
  <c r="U234"/>
  <c r="Z219"/>
  <c r="Z234"/>
  <c r="AE219"/>
  <c r="AE234"/>
  <c r="AI219"/>
  <c r="AI234"/>
  <c r="C19" i="4"/>
  <c r="C75"/>
  <c r="C131"/>
  <c r="C229"/>
  <c r="D17" s="1"/>
  <c r="X88" i="1"/>
  <c r="E93"/>
  <c r="X10" i="2"/>
  <c r="C96"/>
  <c r="D96"/>
  <c r="J219" i="3"/>
  <c r="O219"/>
  <c r="S219"/>
  <c r="W219"/>
  <c r="AC219"/>
  <c r="AG219"/>
  <c r="C215" i="4"/>
  <c r="S88" i="2"/>
  <c r="D14" i="3"/>
  <c r="D42"/>
  <c r="D70"/>
  <c r="D98"/>
  <c r="D126"/>
  <c r="D154"/>
  <c r="D182"/>
  <c r="D210"/>
  <c r="C215"/>
  <c r="AC219" i="4" l="1"/>
  <c r="D35"/>
  <c r="D182"/>
  <c r="AG219"/>
  <c r="D114"/>
  <c r="D175"/>
  <c r="D190"/>
  <c r="P219"/>
  <c r="M219"/>
  <c r="W227" i="3"/>
  <c r="P227"/>
  <c r="D28"/>
  <c r="D21"/>
  <c r="D133"/>
  <c r="D84"/>
  <c r="AF219"/>
  <c r="D141"/>
  <c r="D56"/>
  <c r="C219"/>
  <c r="D105"/>
  <c r="M53" i="1"/>
  <c r="M12"/>
  <c r="M25"/>
  <c r="K231" i="4"/>
  <c r="D80"/>
  <c r="D129"/>
  <c r="T231"/>
  <c r="D136"/>
  <c r="M74" i="1"/>
  <c r="M28"/>
  <c r="M58"/>
  <c r="M17"/>
  <c r="M60"/>
  <c r="M15"/>
  <c r="M19"/>
  <c r="M89"/>
  <c r="M80"/>
  <c r="AE231" i="3"/>
  <c r="D212" i="4"/>
  <c r="AA227"/>
  <c r="D121"/>
  <c r="F219"/>
  <c r="D63"/>
  <c r="R219"/>
  <c r="AD231"/>
  <c r="R223"/>
  <c r="J219"/>
  <c r="AF227"/>
  <c r="H227"/>
  <c r="D177"/>
  <c r="D58"/>
  <c r="AH219"/>
  <c r="D147"/>
  <c r="AF219"/>
  <c r="F231"/>
  <c r="O219"/>
  <c r="Z231"/>
  <c r="M227"/>
  <c r="D184"/>
  <c r="D65"/>
  <c r="X219"/>
  <c r="T227"/>
  <c r="R231"/>
  <c r="D87" i="3"/>
  <c r="M231"/>
  <c r="W231"/>
  <c r="Z223"/>
  <c r="G223"/>
  <c r="D113"/>
  <c r="AG223"/>
  <c r="O223"/>
  <c r="D29"/>
  <c r="V223"/>
  <c r="AF231"/>
  <c r="D106"/>
  <c r="AE223"/>
  <c r="L223"/>
  <c r="D169"/>
  <c r="S223"/>
  <c r="D85"/>
  <c r="O71" i="1"/>
  <c r="O73"/>
  <c r="O10"/>
  <c r="O26"/>
  <c r="O42"/>
  <c r="O58"/>
  <c r="O69"/>
  <c r="E98"/>
  <c r="O22"/>
  <c r="O38"/>
  <c r="O54"/>
  <c r="M27"/>
  <c r="M45"/>
  <c r="M55"/>
  <c r="M44"/>
  <c r="D162" i="4"/>
  <c r="D127"/>
  <c r="D91"/>
  <c r="D210"/>
  <c r="AA223"/>
  <c r="D78"/>
  <c r="AD219"/>
  <c r="T219"/>
  <c r="K219"/>
  <c r="D140"/>
  <c r="AI223"/>
  <c r="L223"/>
  <c r="D37"/>
  <c r="D73"/>
  <c r="S227"/>
  <c r="AD223"/>
  <c r="V223"/>
  <c r="D15"/>
  <c r="D203"/>
  <c r="V219"/>
  <c r="H223"/>
  <c r="S219"/>
  <c r="D183"/>
  <c r="D119"/>
  <c r="D7"/>
  <c r="AA219"/>
  <c r="H219"/>
  <c r="X231"/>
  <c r="AF223"/>
  <c r="M223"/>
  <c r="W219"/>
  <c r="D192"/>
  <c r="D24"/>
  <c r="D71"/>
  <c r="G231"/>
  <c r="D22"/>
  <c r="P227"/>
  <c r="Q223"/>
  <c r="D106"/>
  <c r="D164"/>
  <c r="Z223"/>
  <c r="D134"/>
  <c r="AE223"/>
  <c r="G223"/>
  <c r="D43"/>
  <c r="AF223" i="3"/>
  <c r="M219"/>
  <c r="D140"/>
  <c r="R96" i="2"/>
  <c r="S96" s="1"/>
  <c r="O80" i="1"/>
  <c r="O57"/>
  <c r="O49"/>
  <c r="O48"/>
  <c r="O47"/>
  <c r="O43"/>
  <c r="O41"/>
  <c r="O40"/>
  <c r="O33"/>
  <c r="O32"/>
  <c r="O88"/>
  <c r="O91" s="1"/>
  <c r="O76"/>
  <c r="O72"/>
  <c r="O68"/>
  <c r="O53"/>
  <c r="O52"/>
  <c r="O29"/>
  <c r="O28"/>
  <c r="O21"/>
  <c r="O20"/>
  <c r="O17"/>
  <c r="O16"/>
  <c r="O15"/>
  <c r="O60"/>
  <c r="O55"/>
  <c r="O45"/>
  <c r="O44"/>
  <c r="O37"/>
  <c r="O36"/>
  <c r="O31"/>
  <c r="O27"/>
  <c r="O23"/>
  <c r="O13"/>
  <c r="O12"/>
  <c r="O59"/>
  <c r="O56"/>
  <c r="O51"/>
  <c r="O39"/>
  <c r="O35"/>
  <c r="O25"/>
  <c r="O24"/>
  <c r="O19"/>
  <c r="O11"/>
  <c r="M26"/>
  <c r="M11"/>
  <c r="M37"/>
  <c r="M54"/>
  <c r="M78"/>
  <c r="M29"/>
  <c r="M46"/>
  <c r="M31"/>
  <c r="M18"/>
  <c r="M39"/>
  <c r="M69"/>
  <c r="M71"/>
  <c r="M16"/>
  <c r="M32"/>
  <c r="M48"/>
  <c r="M68"/>
  <c r="M88"/>
  <c r="M91" s="1"/>
  <c r="M57"/>
  <c r="M22"/>
  <c r="M43"/>
  <c r="M70"/>
  <c r="M14"/>
  <c r="M35"/>
  <c r="M10"/>
  <c r="M42"/>
  <c r="M33"/>
  <c r="M50"/>
  <c r="M77"/>
  <c r="M79"/>
  <c r="M24"/>
  <c r="M40"/>
  <c r="M56"/>
  <c r="M76"/>
  <c r="M47"/>
  <c r="M21"/>
  <c r="M38"/>
  <c r="M59"/>
  <c r="M13"/>
  <c r="M30"/>
  <c r="M51"/>
  <c r="M41"/>
  <c r="M23"/>
  <c r="M49"/>
  <c r="M73"/>
  <c r="M75"/>
  <c r="M20"/>
  <c r="M36"/>
  <c r="M52"/>
  <c r="X82"/>
  <c r="Y82" s="1"/>
  <c r="U62"/>
  <c r="V62" s="1"/>
  <c r="M79" i="2"/>
  <c r="M75"/>
  <c r="M71"/>
  <c r="M59"/>
  <c r="M55"/>
  <c r="M51"/>
  <c r="M78"/>
  <c r="M74"/>
  <c r="M88"/>
  <c r="M80"/>
  <c r="M76"/>
  <c r="M72"/>
  <c r="M70"/>
  <c r="M58"/>
  <c r="M53"/>
  <c r="M52"/>
  <c r="M46"/>
  <c r="M42"/>
  <c r="M38"/>
  <c r="M34"/>
  <c r="M30"/>
  <c r="M26"/>
  <c r="M22"/>
  <c r="M18"/>
  <c r="M14"/>
  <c r="M10"/>
  <c r="M77"/>
  <c r="M73"/>
  <c r="M54"/>
  <c r="M49"/>
  <c r="M48"/>
  <c r="M45"/>
  <c r="M41"/>
  <c r="M37"/>
  <c r="M33"/>
  <c r="M29"/>
  <c r="M25"/>
  <c r="M21"/>
  <c r="M17"/>
  <c r="M13"/>
  <c r="M89"/>
  <c r="M69"/>
  <c r="M68"/>
  <c r="M57"/>
  <c r="M56"/>
  <c r="M47"/>
  <c r="M43"/>
  <c r="M39"/>
  <c r="M35"/>
  <c r="M31"/>
  <c r="M27"/>
  <c r="M23"/>
  <c r="M19"/>
  <c r="M15"/>
  <c r="M11"/>
  <c r="M60"/>
  <c r="M50"/>
  <c r="M44"/>
  <c r="M40"/>
  <c r="M36"/>
  <c r="M32"/>
  <c r="M28"/>
  <c r="M24"/>
  <c r="M20"/>
  <c r="M16"/>
  <c r="M12"/>
  <c r="X91" i="1"/>
  <c r="Y88"/>
  <c r="D191" i="3"/>
  <c r="D163"/>
  <c r="D135"/>
  <c r="D107"/>
  <c r="D79"/>
  <c r="D51"/>
  <c r="D23"/>
  <c r="C227"/>
  <c r="AF227"/>
  <c r="M227"/>
  <c r="R227"/>
  <c r="D198"/>
  <c r="D142"/>
  <c r="D86"/>
  <c r="D30"/>
  <c r="AA227"/>
  <c r="H227"/>
  <c r="D170"/>
  <c r="D114"/>
  <c r="D58"/>
  <c r="V227"/>
  <c r="F96" i="1"/>
  <c r="F93"/>
  <c r="C231" i="3"/>
  <c r="D206"/>
  <c r="D178"/>
  <c r="D150"/>
  <c r="D122"/>
  <c r="D94"/>
  <c r="D66"/>
  <c r="D38"/>
  <c r="D10"/>
  <c r="X231"/>
  <c r="F231"/>
  <c r="AD231"/>
  <c r="K231"/>
  <c r="D185"/>
  <c r="D129"/>
  <c r="D73"/>
  <c r="D17"/>
  <c r="T231"/>
  <c r="D213"/>
  <c r="D157"/>
  <c r="D101"/>
  <c r="D45"/>
  <c r="P231"/>
  <c r="AH231"/>
  <c r="V88" i="2"/>
  <c r="U91"/>
  <c r="N88"/>
  <c r="N80"/>
  <c r="N76"/>
  <c r="N72"/>
  <c r="N68"/>
  <c r="N60"/>
  <c r="N56"/>
  <c r="N52"/>
  <c r="N48"/>
  <c r="N79"/>
  <c r="N75"/>
  <c r="D98"/>
  <c r="N89"/>
  <c r="N77"/>
  <c r="N73"/>
  <c r="N69"/>
  <c r="N57"/>
  <c r="N47"/>
  <c r="N43"/>
  <c r="N39"/>
  <c r="N35"/>
  <c r="N31"/>
  <c r="N27"/>
  <c r="N23"/>
  <c r="N19"/>
  <c r="N15"/>
  <c r="N11"/>
  <c r="N78"/>
  <c r="N74"/>
  <c r="N71"/>
  <c r="N70"/>
  <c r="N59"/>
  <c r="N58"/>
  <c r="N53"/>
  <c r="N46"/>
  <c r="N42"/>
  <c r="N38"/>
  <c r="N34"/>
  <c r="N30"/>
  <c r="N26"/>
  <c r="N22"/>
  <c r="N18"/>
  <c r="N14"/>
  <c r="N10"/>
  <c r="N51"/>
  <c r="N50"/>
  <c r="N44"/>
  <c r="N40"/>
  <c r="N36"/>
  <c r="N32"/>
  <c r="N28"/>
  <c r="N24"/>
  <c r="N20"/>
  <c r="N16"/>
  <c r="N12"/>
  <c r="N45"/>
  <c r="N41"/>
  <c r="N37"/>
  <c r="N33"/>
  <c r="N29"/>
  <c r="N25"/>
  <c r="N21"/>
  <c r="N17"/>
  <c r="N13"/>
  <c r="N55"/>
  <c r="N49"/>
  <c r="N54"/>
  <c r="C219" i="4"/>
  <c r="D154"/>
  <c r="D126"/>
  <c r="D98"/>
  <c r="D70"/>
  <c r="D42"/>
  <c r="D14"/>
  <c r="AE219"/>
  <c r="L219"/>
  <c r="D189"/>
  <c r="D133"/>
  <c r="D77"/>
  <c r="D21"/>
  <c r="AI219"/>
  <c r="Q219"/>
  <c r="Z219"/>
  <c r="G219"/>
  <c r="U219"/>
  <c r="D49"/>
  <c r="D105"/>
  <c r="C234"/>
  <c r="AA236" s="1"/>
  <c r="D161"/>
  <c r="S91" i="1"/>
  <c r="R96"/>
  <c r="S96" s="1"/>
  <c r="Y68" i="2"/>
  <c r="X82"/>
  <c r="Y82" s="1"/>
  <c r="F96"/>
  <c r="F93"/>
  <c r="D156" i="3"/>
  <c r="D184"/>
  <c r="D121"/>
  <c r="Z227"/>
  <c r="G227"/>
  <c r="D143"/>
  <c r="AH231" i="4"/>
  <c r="P231"/>
  <c r="D199"/>
  <c r="D157"/>
  <c r="D101"/>
  <c r="D45"/>
  <c r="R231" i="3"/>
  <c r="AC227"/>
  <c r="J227"/>
  <c r="D171"/>
  <c r="D115"/>
  <c r="D59"/>
  <c r="AE231" i="4"/>
  <c r="L231"/>
  <c r="V227"/>
  <c r="D170"/>
  <c r="D9"/>
  <c r="AC231" i="3"/>
  <c r="J231"/>
  <c r="T227"/>
  <c r="D100"/>
  <c r="D37"/>
  <c r="D196" i="4"/>
  <c r="D84"/>
  <c r="X227"/>
  <c r="F227"/>
  <c r="U223"/>
  <c r="D198"/>
  <c r="D142"/>
  <c r="D50"/>
  <c r="AI231" i="3"/>
  <c r="Q231"/>
  <c r="D128"/>
  <c r="D65"/>
  <c r="D112" i="4"/>
  <c r="V231"/>
  <c r="AE227" i="3"/>
  <c r="L227"/>
  <c r="D134"/>
  <c r="W227" i="4"/>
  <c r="D197"/>
  <c r="AA223" i="3"/>
  <c r="H223"/>
  <c r="D31"/>
  <c r="K223" i="4"/>
  <c r="D190" i="3"/>
  <c r="U82" i="1"/>
  <c r="V82" s="1"/>
  <c r="D78" i="3"/>
  <c r="Y10" i="2"/>
  <c r="X62"/>
  <c r="Y62" s="1"/>
  <c r="D171" i="4"/>
  <c r="D143"/>
  <c r="D115"/>
  <c r="D87"/>
  <c r="D59"/>
  <c r="D31"/>
  <c r="AG231"/>
  <c r="O231"/>
  <c r="S231"/>
  <c r="D206"/>
  <c r="D150"/>
  <c r="D94"/>
  <c r="D38"/>
  <c r="AC231"/>
  <c r="J231"/>
  <c r="D178"/>
  <c r="D122"/>
  <c r="D66"/>
  <c r="D10"/>
  <c r="C231"/>
  <c r="W231"/>
  <c r="E98" i="2"/>
  <c r="O89"/>
  <c r="O77"/>
  <c r="O73"/>
  <c r="O69"/>
  <c r="O57"/>
  <c r="O53"/>
  <c r="O49"/>
  <c r="O88"/>
  <c r="O80"/>
  <c r="O76"/>
  <c r="O78"/>
  <c r="O74"/>
  <c r="O79"/>
  <c r="O75"/>
  <c r="O72"/>
  <c r="O68"/>
  <c r="O56"/>
  <c r="O51"/>
  <c r="O50"/>
  <c r="O44"/>
  <c r="O40"/>
  <c r="O36"/>
  <c r="O32"/>
  <c r="O28"/>
  <c r="O24"/>
  <c r="O20"/>
  <c r="O16"/>
  <c r="O12"/>
  <c r="O52"/>
  <c r="O47"/>
  <c r="O43"/>
  <c r="O39"/>
  <c r="O35"/>
  <c r="O31"/>
  <c r="O27"/>
  <c r="O23"/>
  <c r="O19"/>
  <c r="O15"/>
  <c r="O11"/>
  <c r="O60"/>
  <c r="O55"/>
  <c r="O54"/>
  <c r="O45"/>
  <c r="O41"/>
  <c r="O37"/>
  <c r="O33"/>
  <c r="O29"/>
  <c r="O25"/>
  <c r="O21"/>
  <c r="O17"/>
  <c r="O13"/>
  <c r="O48"/>
  <c r="O70"/>
  <c r="O58"/>
  <c r="O71"/>
  <c r="O59"/>
  <c r="O46"/>
  <c r="O42"/>
  <c r="O38"/>
  <c r="O34"/>
  <c r="O30"/>
  <c r="O26"/>
  <c r="O22"/>
  <c r="O18"/>
  <c r="O14"/>
  <c r="O10"/>
  <c r="Y10" i="1"/>
  <c r="X62"/>
  <c r="Y62" s="1"/>
  <c r="D169" i="4"/>
  <c r="D141"/>
  <c r="D113"/>
  <c r="D85"/>
  <c r="D57"/>
  <c r="D29"/>
  <c r="W223"/>
  <c r="C223"/>
  <c r="D176"/>
  <c r="D120"/>
  <c r="D64"/>
  <c r="D8"/>
  <c r="AC223"/>
  <c r="J223"/>
  <c r="S223"/>
  <c r="O223"/>
  <c r="D148"/>
  <c r="D36"/>
  <c r="AG223"/>
  <c r="D204"/>
  <c r="D92"/>
  <c r="C223" i="3"/>
  <c r="D204"/>
  <c r="D176"/>
  <c r="D148"/>
  <c r="D120"/>
  <c r="D92"/>
  <c r="D64"/>
  <c r="D36"/>
  <c r="D8"/>
  <c r="AH223"/>
  <c r="P223"/>
  <c r="D211"/>
  <c r="D155"/>
  <c r="D99"/>
  <c r="D43"/>
  <c r="T223"/>
  <c r="AD223"/>
  <c r="K223"/>
  <c r="D71"/>
  <c r="F223"/>
  <c r="D127"/>
  <c r="D15"/>
  <c r="X223"/>
  <c r="D183"/>
  <c r="X91" i="2"/>
  <c r="Y88"/>
  <c r="D98" i="1"/>
  <c r="N89"/>
  <c r="N77"/>
  <c r="N73"/>
  <c r="N69"/>
  <c r="N57"/>
  <c r="N53"/>
  <c r="N49"/>
  <c r="N45"/>
  <c r="N41"/>
  <c r="N37"/>
  <c r="N33"/>
  <c r="N29"/>
  <c r="N25"/>
  <c r="N21"/>
  <c r="N17"/>
  <c r="N13"/>
  <c r="N88"/>
  <c r="N91" s="1"/>
  <c r="N80"/>
  <c r="N76"/>
  <c r="N72"/>
  <c r="N68"/>
  <c r="N78"/>
  <c r="N74"/>
  <c r="N70"/>
  <c r="N60"/>
  <c r="N59"/>
  <c r="N54"/>
  <c r="N44"/>
  <c r="N43"/>
  <c r="N38"/>
  <c r="N28"/>
  <c r="N27"/>
  <c r="N22"/>
  <c r="N12"/>
  <c r="N11"/>
  <c r="N51"/>
  <c r="N35"/>
  <c r="N30"/>
  <c r="N56"/>
  <c r="N55"/>
  <c r="N50"/>
  <c r="N40"/>
  <c r="N39"/>
  <c r="N34"/>
  <c r="N24"/>
  <c r="N23"/>
  <c r="N18"/>
  <c r="N52"/>
  <c r="N46"/>
  <c r="N36"/>
  <c r="N20"/>
  <c r="N14"/>
  <c r="N79"/>
  <c r="N75"/>
  <c r="N71"/>
  <c r="N58"/>
  <c r="N48"/>
  <c r="N47"/>
  <c r="N42"/>
  <c r="N32"/>
  <c r="N31"/>
  <c r="N26"/>
  <c r="N16"/>
  <c r="N15"/>
  <c r="N10"/>
  <c r="N19"/>
  <c r="V231" i="3"/>
  <c r="AG227"/>
  <c r="O227"/>
  <c r="AI231" i="4"/>
  <c r="Q231"/>
  <c r="AG231" i="3"/>
  <c r="O231"/>
  <c r="X227"/>
  <c r="F227"/>
  <c r="D44"/>
  <c r="AD227" i="4"/>
  <c r="K227"/>
  <c r="D205"/>
  <c r="D149"/>
  <c r="D86"/>
  <c r="U231" i="3"/>
  <c r="D72"/>
  <c r="D9"/>
  <c r="AA231" i="4"/>
  <c r="H231"/>
  <c r="D185"/>
  <c r="AI227" i="3"/>
  <c r="Q227"/>
  <c r="D108"/>
  <c r="C234"/>
  <c r="D208" s="1"/>
  <c r="AC227" i="4"/>
  <c r="D108"/>
  <c r="X223"/>
  <c r="D99"/>
  <c r="D52" i="3"/>
  <c r="P223" i="4"/>
  <c r="C227"/>
  <c r="D156"/>
  <c r="D128"/>
  <c r="D100"/>
  <c r="D72"/>
  <c r="D44"/>
  <c r="D16"/>
  <c r="U227"/>
  <c r="Z227"/>
  <c r="G227"/>
  <c r="D163"/>
  <c r="D107"/>
  <c r="D51"/>
  <c r="AI227"/>
  <c r="Q227"/>
  <c r="D191"/>
  <c r="D135"/>
  <c r="D79"/>
  <c r="D23"/>
  <c r="L227"/>
  <c r="AE227"/>
  <c r="U82" i="2"/>
  <c r="V82" s="1"/>
  <c r="V68"/>
  <c r="D93" i="3"/>
  <c r="D212"/>
  <c r="AA231"/>
  <c r="H231"/>
  <c r="S227"/>
  <c r="D192"/>
  <c r="D136"/>
  <c r="D80"/>
  <c r="D24"/>
  <c r="D213" i="4"/>
  <c r="Z236" i="3"/>
  <c r="U231" i="4"/>
  <c r="S231" i="3"/>
  <c r="AD227"/>
  <c r="K227"/>
  <c r="D205"/>
  <c r="D149"/>
  <c r="D93" i="4"/>
  <c r="D30"/>
  <c r="Z231" i="3"/>
  <c r="G231"/>
  <c r="D177"/>
  <c r="D16"/>
  <c r="D168" i="4"/>
  <c r="D56"/>
  <c r="AF231"/>
  <c r="M231"/>
  <c r="D52"/>
  <c r="U227" i="3"/>
  <c r="D199"/>
  <c r="D211" i="4"/>
  <c r="AG227"/>
  <c r="O227"/>
  <c r="AH223"/>
  <c r="D164" i="3"/>
  <c r="U91" i="1"/>
  <c r="T223" i="4"/>
  <c r="D155"/>
  <c r="U62" i="2"/>
  <c r="V62" s="1"/>
  <c r="AD236" i="4" l="1"/>
  <c r="O91" i="2"/>
  <c r="F236" i="4"/>
  <c r="M62" i="1"/>
  <c r="O62"/>
  <c r="O82"/>
  <c r="M82"/>
  <c r="AF236" i="4"/>
  <c r="U96" i="1"/>
  <c r="V96" s="1"/>
  <c r="V91"/>
  <c r="P58"/>
  <c r="P57"/>
  <c r="P52"/>
  <c r="P42"/>
  <c r="P41"/>
  <c r="P36"/>
  <c r="P60"/>
  <c r="P50"/>
  <c r="P18"/>
  <c r="P17"/>
  <c r="F98"/>
  <c r="P49"/>
  <c r="P44"/>
  <c r="P34"/>
  <c r="P28"/>
  <c r="P33"/>
  <c r="P12"/>
  <c r="P69"/>
  <c r="P14"/>
  <c r="P23"/>
  <c r="P30"/>
  <c r="P39"/>
  <c r="P46"/>
  <c r="P55"/>
  <c r="P21"/>
  <c r="P32"/>
  <c r="P47"/>
  <c r="P79"/>
  <c r="P26"/>
  <c r="P80"/>
  <c r="P13"/>
  <c r="P77"/>
  <c r="P43"/>
  <c r="P16"/>
  <c r="P31"/>
  <c r="P54"/>
  <c r="P75"/>
  <c r="P25"/>
  <c r="P35"/>
  <c r="P76"/>
  <c r="P78"/>
  <c r="P71"/>
  <c r="P29"/>
  <c r="P45"/>
  <c r="P11"/>
  <c r="P15"/>
  <c r="P38"/>
  <c r="P53"/>
  <c r="P59"/>
  <c r="P10"/>
  <c r="P20"/>
  <c r="P72"/>
  <c r="P74"/>
  <c r="P89"/>
  <c r="P73"/>
  <c r="P24"/>
  <c r="P40"/>
  <c r="P56"/>
  <c r="P22"/>
  <c r="P37"/>
  <c r="P48"/>
  <c r="P27"/>
  <c r="P19"/>
  <c r="P51"/>
  <c r="P68"/>
  <c r="P88"/>
  <c r="P91" s="1"/>
  <c r="P70"/>
  <c r="D215" i="3"/>
  <c r="U236"/>
  <c r="D82"/>
  <c r="D68"/>
  <c r="N62" i="2"/>
  <c r="M91"/>
  <c r="V236" i="4"/>
  <c r="AH236"/>
  <c r="Q236" i="3"/>
  <c r="H236" i="4"/>
  <c r="D40" i="3"/>
  <c r="D145" i="4"/>
  <c r="D131"/>
  <c r="O82" i="2"/>
  <c r="M236" i="4"/>
  <c r="T236"/>
  <c r="L236" i="3"/>
  <c r="D26"/>
  <c r="D117" i="4"/>
  <c r="N82" i="2"/>
  <c r="N91"/>
  <c r="M62"/>
  <c r="C236" i="4"/>
  <c r="D26"/>
  <c r="D82"/>
  <c r="D124"/>
  <c r="G236"/>
  <c r="Z236"/>
  <c r="S236"/>
  <c r="AG236"/>
  <c r="D12"/>
  <c r="U236"/>
  <c r="D54"/>
  <c r="D110"/>
  <c r="D166"/>
  <c r="D208"/>
  <c r="O236"/>
  <c r="D152"/>
  <c r="W236"/>
  <c r="D138"/>
  <c r="Q236"/>
  <c r="AI236"/>
  <c r="AC236"/>
  <c r="D180"/>
  <c r="D194"/>
  <c r="D68"/>
  <c r="L236"/>
  <c r="AE236"/>
  <c r="J236"/>
  <c r="D40"/>
  <c r="D96"/>
  <c r="U96" i="2"/>
  <c r="V96" s="1"/>
  <c r="V91"/>
  <c r="F98"/>
  <c r="P80"/>
  <c r="P76"/>
  <c r="P59"/>
  <c r="P49"/>
  <c r="P48"/>
  <c r="P47"/>
  <c r="P43"/>
  <c r="P39"/>
  <c r="P35"/>
  <c r="P31"/>
  <c r="P27"/>
  <c r="P23"/>
  <c r="P19"/>
  <c r="P15"/>
  <c r="P11"/>
  <c r="P53"/>
  <c r="P52"/>
  <c r="P69"/>
  <c r="P88"/>
  <c r="P21"/>
  <c r="P37"/>
  <c r="P14"/>
  <c r="P30"/>
  <c r="P46"/>
  <c r="P16"/>
  <c r="P32"/>
  <c r="P50"/>
  <c r="P54"/>
  <c r="P78"/>
  <c r="P73"/>
  <c r="P77"/>
  <c r="P17"/>
  <c r="P33"/>
  <c r="P56"/>
  <c r="P68"/>
  <c r="P10"/>
  <c r="P26"/>
  <c r="P42"/>
  <c r="P12"/>
  <c r="P28"/>
  <c r="P44"/>
  <c r="P74"/>
  <c r="P79"/>
  <c r="P36"/>
  <c r="P13"/>
  <c r="P29"/>
  <c r="P45"/>
  <c r="P22"/>
  <c r="P38"/>
  <c r="P58"/>
  <c r="P24"/>
  <c r="P40"/>
  <c r="P60"/>
  <c r="P75"/>
  <c r="P89"/>
  <c r="P25"/>
  <c r="P41"/>
  <c r="P57"/>
  <c r="P51"/>
  <c r="P18"/>
  <c r="P34"/>
  <c r="P70"/>
  <c r="P20"/>
  <c r="P72"/>
  <c r="P55"/>
  <c r="P71"/>
  <c r="X96" i="1"/>
  <c r="Y96" s="1"/>
  <c r="Y91"/>
  <c r="D152" i="3"/>
  <c r="D12"/>
  <c r="D110"/>
  <c r="D166"/>
  <c r="X236" i="4"/>
  <c r="G236" i="3"/>
  <c r="D173" i="4"/>
  <c r="D33"/>
  <c r="D54" i="3"/>
  <c r="N62" i="1"/>
  <c r="N82"/>
  <c r="D103" i="4"/>
  <c r="K236"/>
  <c r="D215"/>
  <c r="D138" i="3"/>
  <c r="D187" i="4"/>
  <c r="D201"/>
  <c r="M82" i="2"/>
  <c r="C236" i="3"/>
  <c r="AG236"/>
  <c r="D117"/>
  <c r="P236"/>
  <c r="W236"/>
  <c r="R236"/>
  <c r="K236"/>
  <c r="AD236"/>
  <c r="D89"/>
  <c r="AC236"/>
  <c r="O236"/>
  <c r="D47"/>
  <c r="S236"/>
  <c r="T236"/>
  <c r="M236"/>
  <c r="AF236"/>
  <c r="D19"/>
  <c r="D75"/>
  <c r="D131"/>
  <c r="D187"/>
  <c r="X236"/>
  <c r="V236"/>
  <c r="D33"/>
  <c r="J236"/>
  <c r="D159"/>
  <c r="D103"/>
  <c r="D61"/>
  <c r="H236"/>
  <c r="AA236"/>
  <c r="F236"/>
  <c r="D173"/>
  <c r="AH236"/>
  <c r="D145"/>
  <c r="D201"/>
  <c r="X96" i="2"/>
  <c r="Y96" s="1"/>
  <c r="Y91"/>
  <c r="D47" i="4"/>
  <c r="P236"/>
  <c r="AI236" i="3"/>
  <c r="D19" i="4"/>
  <c r="D159"/>
  <c r="D61"/>
  <c r="R236"/>
  <c r="D124" i="3"/>
  <c r="D194"/>
  <c r="D75" i="4"/>
  <c r="D89"/>
  <c r="O62" i="2"/>
  <c r="AE236" i="3"/>
  <c r="D96"/>
  <c r="D180"/>
  <c r="O96" i="1" l="1"/>
  <c r="M96"/>
  <c r="O96" i="2"/>
  <c r="M96"/>
  <c r="N96" i="1"/>
  <c r="P82"/>
  <c r="P82" i="2"/>
  <c r="P91"/>
  <c r="N96"/>
  <c r="P62" i="1"/>
  <c r="P96" s="1"/>
  <c r="P62" i="2"/>
  <c r="P96" l="1"/>
</calcChain>
</file>

<file path=xl/sharedStrings.xml><?xml version="1.0" encoding="utf-8"?>
<sst xmlns="http://schemas.openxmlformats.org/spreadsheetml/2006/main" count="656" uniqueCount="223">
  <si>
    <t>Fire Apparatus Manufacturers' Association</t>
  </si>
  <si>
    <t>Booked Statistics by State</t>
  </si>
  <si>
    <t># Booked by State</t>
  </si>
  <si>
    <t>%'age of Total Booked by State</t>
  </si>
  <si>
    <t>Change</t>
  </si>
  <si>
    <t>% Change</t>
  </si>
  <si>
    <t>2009 vs.</t>
  </si>
  <si>
    <t>2010 vs.</t>
  </si>
  <si>
    <t>Q1</t>
  </si>
  <si>
    <t>Q2</t>
  </si>
  <si>
    <t>Q3</t>
  </si>
  <si>
    <t>Q4</t>
  </si>
  <si>
    <t>United States</t>
  </si>
  <si>
    <t>AK</t>
  </si>
  <si>
    <t>Alaska</t>
  </si>
  <si>
    <t>AL</t>
  </si>
  <si>
    <t>Alabama</t>
  </si>
  <si>
    <t>AR</t>
  </si>
  <si>
    <t>Arkansas</t>
  </si>
  <si>
    <t>AZ</t>
  </si>
  <si>
    <t>Arizona</t>
  </si>
  <si>
    <t>CA</t>
  </si>
  <si>
    <t>California</t>
  </si>
  <si>
    <t>CO</t>
  </si>
  <si>
    <t>Colorado</t>
  </si>
  <si>
    <t>CT</t>
  </si>
  <si>
    <t>Connecticut</t>
  </si>
  <si>
    <t>DC</t>
  </si>
  <si>
    <t>District of Columbia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</si>
  <si>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</si>
  <si>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</si>
  <si>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</si>
  <si>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</si>
  <si>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</si>
  <si>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</si>
  <si>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</si>
  <si>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</si>
  <si>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IA</t>
  </si>
  <si>
    <t>Iowa</t>
  </si>
  <si>
    <t>ID</t>
  </si>
  <si>
    <t>Idaho</t>
  </si>
  <si>
    <t>IL</t>
  </si>
  <si>
    <t>Illinois</t>
  </si>
  <si>
    <t>IN</t>
  </si>
  <si>
    <t>Indiana</t>
  </si>
  <si>
    <t>KS</t>
  </si>
  <si>
    <t>Kansas</t>
  </si>
  <si>
    <t>KY</t>
  </si>
  <si>
    <t>Kentucky</t>
  </si>
  <si>
    <t>LA</t>
  </si>
  <si>
    <t>Louisiana</t>
  </si>
  <si>
    <t>MA</t>
  </si>
  <si>
    <t>Massachusetts</t>
  </si>
  <si>
    <t>MD</t>
  </si>
  <si>
    <t>Maryland</t>
  </si>
  <si>
    <t>ME</t>
  </si>
  <si>
    <t>Maine</t>
  </si>
  <si>
    <t>MI</t>
  </si>
  <si>
    <t>Michigan</t>
  </si>
  <si>
    <t>MN</t>
  </si>
  <si>
    <t>Minnesota</t>
  </si>
  <si>
    <t>MO</t>
  </si>
  <si>
    <t>Missouri</t>
  </si>
  <si>
    <t>MS</t>
  </si>
  <si>
    <t>Mississippi</t>
  </si>
  <si>
    <t>MT</t>
  </si>
  <si>
    <t>Montana</t>
  </si>
  <si>
    <t>NC</t>
  </si>
  <si>
    <t>North Carolina</t>
  </si>
  <si>
    <t>ND</t>
  </si>
  <si>
    <t>North Dakota</t>
  </si>
  <si>
    <t>NE</t>
  </si>
  <si>
    <t>Nebraska</t>
  </si>
  <si>
    <t>NH</t>
  </si>
  <si>
    <t>New Hampshire</t>
  </si>
  <si>
    <t>NJ</t>
  </si>
  <si>
    <t>New Jersey</t>
  </si>
  <si>
    <t>NM</t>
  </si>
  <si>
    <t>New Mexico</t>
  </si>
  <si>
    <t>NV</t>
  </si>
  <si>
    <t>Nevada</t>
  </si>
  <si>
    <t>NY</t>
  </si>
  <si>
    <t>New York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</si>
  <si>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</si>
  <si>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</si>
  <si>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</si>
  <si>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</si>
  <si>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</si>
  <si>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</si>
  <si>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</si>
  <si>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</si>
  <si>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</si>
  <si>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</si>
  <si>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</si>
  <si>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</si>
  <si>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</si>
  <si>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</si>
  <si>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</si>
  <si>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</si>
  <si>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</si>
  <si>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</si>
  <si>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</si>
  <si>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</si>
  <si>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VA</t>
  </si>
  <si>
    <t>Virginia</t>
  </si>
  <si>
    <t>VT</t>
  </si>
  <si>
    <t>Vermont</t>
  </si>
  <si>
    <t>WA</t>
  </si>
  <si>
    <t>Washington</t>
  </si>
  <si>
    <t>WI</t>
  </si>
  <si>
    <t>Wisconsin</t>
  </si>
  <si>
    <t>WV</t>
  </si>
  <si>
    <t>West Virginia</t>
  </si>
  <si>
    <t>WY</t>
  </si>
  <si>
    <t>Wyoming</t>
  </si>
  <si>
    <t xml:space="preserve">  Total United States</t>
  </si>
  <si>
    <t>Change vs. Prior Year</t>
  </si>
  <si>
    <t>Canada</t>
  </si>
  <si>
    <t>AB</t>
  </si>
  <si>
    <t>Alberta</t>
  </si>
  <si>
    <t>BC</t>
  </si>
  <si>
    <t>British Columbia</t>
  </si>
  <si>
    <t>MB</t>
  </si>
  <si>
    <t>Manitoba</t>
  </si>
  <si>
    <t>NB</t>
  </si>
  <si>
    <t>New Brunswick</t>
  </si>
  <si>
    <t>NL</t>
  </si>
  <si>
    <t>Newfoundland &amp; Labrador</t>
  </si>
  <si>
    <t>NS</t>
  </si>
  <si>
    <t>Nova Scotia</t>
  </si>
  <si>
    <t>NT</t>
  </si>
  <si>
    <t>Northwest Territories</t>
  </si>
  <si>
    <t>NU</t>
  </si>
  <si>
    <t>Nunavut</t>
  </si>
  <si>
    <t>ON</t>
  </si>
  <si>
    <t>Ontario</t>
  </si>
  <si>
    <t>PE</t>
  </si>
  <si>
    <t>Prince Edward Island</t>
  </si>
  <si>
    <t>QC</t>
  </si>
  <si>
    <t>Quebec</t>
  </si>
  <si>
    <t>SK</t>
  </si>
  <si>
    <t>Saskatchewan</t>
  </si>
  <si>
    <t>YT</t>
  </si>
  <si>
    <t>Yukon</t>
  </si>
  <si>
    <t xml:space="preserve">  Total Canada</t>
  </si>
  <si>
    <t>Other</t>
  </si>
  <si>
    <t>N/A</t>
  </si>
  <si>
    <t xml:space="preserve">  Total Other</t>
  </si>
  <si>
    <t>Totals</t>
  </si>
  <si>
    <t>Shipped Statistics by State</t>
  </si>
  <si>
    <t># Shipped by State</t>
  </si>
  <si>
    <t>%'age of Total Shipped by State</t>
  </si>
  <si>
    <t>Booked Statistics by Truck</t>
  </si>
  <si>
    <t>Destination of Vehicle</t>
  </si>
  <si>
    <t>Chassis</t>
  </si>
  <si>
    <t>Pumps</t>
  </si>
  <si>
    <t>Axles</t>
  </si>
  <si>
    <t>Foam</t>
  </si>
  <si>
    <t>Year</t>
  </si>
  <si>
    <t>Vehicle Classification</t>
  </si>
  <si>
    <t>Total Vehicles</t>
  </si>
  <si>
    <t>% of Total Vehicles by Year</t>
  </si>
  <si>
    <t>1250 to 1750 gpm Front</t>
  </si>
  <si>
    <t>1250 to 1750 gpm Mid</t>
  </si>
  <si>
    <t>1250 to 1750 gpm Rear</t>
  </si>
  <si>
    <t>2000 + gpm Front</t>
  </si>
  <si>
    <t>2000 + gpm Mid</t>
  </si>
  <si>
    <t>2000 + gpm Rear</t>
  </si>
  <si>
    <t>None</t>
  </si>
  <si>
    <t>Up to 1000 gpm Front</t>
  </si>
  <si>
    <t>Up to 1000 gpm Mid</t>
  </si>
  <si>
    <t>Up to 1000 gpm Rear</t>
  </si>
  <si>
    <t>Single</t>
  </si>
  <si>
    <t>Tandem</t>
  </si>
  <si>
    <t>Class A Manual</t>
  </si>
  <si>
    <t>Class A Auto</t>
  </si>
  <si>
    <t>Class A and B Auto</t>
  </si>
  <si>
    <t>Class B Manual</t>
  </si>
  <si>
    <t>Class B Auto</t>
  </si>
  <si>
    <t>Compr. Air</t>
  </si>
  <si>
    <t>Aerial Ladder waterway 0-94 Mid</t>
  </si>
  <si>
    <t>Aerial Ladder waterway 0-94 Rear</t>
  </si>
  <si>
    <t>Aerial Ladder waterway 95 + Mid</t>
  </si>
  <si>
    <t>Aerial Ladder waterway 95 + Rear</t>
  </si>
  <si>
    <t>Aerial Platform, 0-85 Mid</t>
  </si>
  <si>
    <t>Aerial Platform, 0-85 Rear</t>
  </si>
  <si>
    <t>Aerial Platform, 86 + Mid</t>
  </si>
  <si>
    <t>Aerial Platform, 86 + Rear</t>
  </si>
  <si>
    <t>Aerial Platform, Articulating</t>
  </si>
  <si>
    <t>ARFF Class 1</t>
  </si>
  <si>
    <t>ARFF Class 2</t>
  </si>
  <si>
    <t>ARFF Small Twin Agent</t>
  </si>
  <si>
    <t>Brush Trucks (1906) NFPA</t>
  </si>
  <si>
    <t>Brush Trucks (NON 1906) NFPA</t>
  </si>
  <si>
    <t>Major Refurbishing - Aerials &gt; $50,000</t>
  </si>
  <si>
    <t>Major Refurbishing - ARFF &gt; $50,000</t>
  </si>
  <si>
    <t>Major Refurbishing - Foam Trucks &gt; $50,000</t>
  </si>
  <si>
    <t>Major Refurbishing - Pumpers &gt; $50,000</t>
  </si>
  <si>
    <t>Major Refurbishing - Rescues &gt; $50,000</t>
  </si>
  <si>
    <t>Major Refurbishing - Tankers &gt; $50,000</t>
  </si>
  <si>
    <t>Mini Pumpers (1901) Initial Attack</t>
  </si>
  <si>
    <t>Pumpers</t>
  </si>
  <si>
    <t>Rescue Pumpers</t>
  </si>
  <si>
    <t>SSFA (Rescue), Walk-in *</t>
  </si>
  <si>
    <t>Rescue, Non Walk-in</t>
  </si>
  <si>
    <t>SSFA (Rescue), Non Walk-in *</t>
  </si>
  <si>
    <t>Rescue, Walk-in</t>
  </si>
  <si>
    <t>SSFA (Rescue) Pumpers *</t>
  </si>
  <si>
    <t>Tankers, Elliptical</t>
  </si>
  <si>
    <t>Tankers, Rectangular</t>
  </si>
  <si>
    <t>Tractor-Drawn Aerial waterway</t>
  </si>
  <si>
    <t>Water Tower, Articulating</t>
  </si>
  <si>
    <t>Water Tower, Telescoping with ladder</t>
  </si>
  <si>
    <t>Totals:</t>
  </si>
  <si>
    <t xml:space="preserve">    % of Total Vehicles</t>
  </si>
  <si>
    <t>Shipped Statistics by Truck</t>
  </si>
  <si>
    <t>Comm'l , High Torque, 1251+ ft/lbs</t>
  </si>
  <si>
    <t>Comm'l, Low Torque, 0-1250 ft/lbs</t>
  </si>
  <si>
    <t>Custom, High Torque, 1251+ ft/lbs</t>
  </si>
  <si>
    <t>Custom, Low Torque, 0-1250 ft/lbs</t>
  </si>
  <si>
    <t>SSFA (Rescue), with Pump</t>
  </si>
  <si>
    <t>Highlighted in yellow are the states that have &gt;40 vehicle decrease 2010 vs. 2008.</t>
  </si>
  <si>
    <t>Highlighted in yellow are the states that have &gt;70 vehicle decrease 2010 vs. 2008.</t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</si>
</sst>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0" fillId="0" borderId="0" xfId="0" applyAlignment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Border="1"/>
    <xf numFmtId="0" fontId="0" fillId="0" borderId="0" xfId="0" applyFill="1" applyBorder="1"/>
    <xf numFmtId="0" fontId="4" fillId="0" borderId="0" xfId="0" applyFont="1" applyFill="1" applyBorder="1" applyAlignment="1"/>
    <xf numFmtId="0" fontId="4" fillId="0" borderId="2" xfId="0" applyFont="1" applyFill="1" applyBorder="1" applyAlignment="1"/>
    <xf numFmtId="0" fontId="4" fillId="2" borderId="3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4" fillId="0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3" borderId="9" xfId="0" applyFill="1" applyBorder="1"/>
    <xf numFmtId="0" fontId="0" fillId="3" borderId="9" xfId="0" applyFont="1" applyFill="1" applyBorder="1"/>
    <xf numFmtId="0" fontId="0" fillId="3" borderId="6" xfId="0" applyFont="1" applyFill="1" applyBorder="1"/>
    <xf numFmtId="0" fontId="0" fillId="0" borderId="0" xfId="0" applyAlignment="1">
      <alignment shrinkToFi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shrinkToFit="1"/>
    </xf>
    <xf numFmtId="3" fontId="0" fillId="0" borderId="0" xfId="0" applyNumberFormat="1" applyBorder="1"/>
    <xf numFmtId="3" fontId="0" fillId="0" borderId="0" xfId="0" applyNumberFormat="1" applyFill="1" applyBorder="1"/>
    <xf numFmtId="164" fontId="0" fillId="0" borderId="0" xfId="1" applyNumberFormat="1" applyFont="1" applyBorder="1"/>
    <xf numFmtId="9" fontId="0" fillId="0" borderId="0" xfId="1" applyFont="1" applyFill="1" applyBorder="1"/>
    <xf numFmtId="3" fontId="0" fillId="0" borderId="0" xfId="0" applyNumberFormat="1"/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shrinkToFit="1"/>
    </xf>
    <xf numFmtId="3" fontId="0" fillId="0" borderId="2" xfId="0" applyNumberFormat="1" applyBorder="1"/>
    <xf numFmtId="3" fontId="0" fillId="0" borderId="2" xfId="0" applyNumberFormat="1" applyFill="1" applyBorder="1"/>
    <xf numFmtId="164" fontId="0" fillId="0" borderId="2" xfId="1" applyNumberFormat="1" applyFont="1" applyBorder="1"/>
    <xf numFmtId="9" fontId="0" fillId="0" borderId="2" xfId="1" applyFont="1" applyFill="1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shrinkToFit="1"/>
    </xf>
    <xf numFmtId="3" fontId="0" fillId="3" borderId="9" xfId="0" applyNumberFormat="1" applyFill="1" applyBorder="1"/>
    <xf numFmtId="164" fontId="0" fillId="3" borderId="9" xfId="1" applyNumberFormat="1" applyFont="1" applyFill="1" applyBorder="1"/>
    <xf numFmtId="9" fontId="0" fillId="3" borderId="9" xfId="1" applyFont="1" applyFill="1" applyBorder="1"/>
    <xf numFmtId="9" fontId="0" fillId="3" borderId="6" xfId="1" applyFont="1" applyFill="1" applyBorder="1"/>
    <xf numFmtId="164" fontId="0" fillId="0" borderId="2" xfId="1" applyNumberFormat="1" applyFont="1" applyFill="1" applyBorder="1"/>
    <xf numFmtId="164" fontId="0" fillId="0" borderId="0" xfId="1" applyNumberFormat="1" applyFont="1" applyFill="1" applyBorder="1"/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shrinkToFit="1"/>
    </xf>
    <xf numFmtId="3" fontId="0" fillId="0" borderId="10" xfId="0" applyNumberFormat="1" applyFill="1" applyBorder="1"/>
    <xf numFmtId="164" fontId="0" fillId="0" borderId="10" xfId="1" applyNumberFormat="1" applyFont="1" applyFill="1" applyBorder="1"/>
    <xf numFmtId="9" fontId="0" fillId="0" borderId="10" xfId="1" applyFont="1" applyFill="1" applyBorder="1"/>
    <xf numFmtId="3" fontId="2" fillId="3" borderId="8" xfId="0" applyNumberFormat="1" applyFont="1" applyFill="1" applyBorder="1"/>
    <xf numFmtId="3" fontId="2" fillId="3" borderId="9" xfId="0" applyNumberFormat="1" applyFont="1" applyFill="1" applyBorder="1"/>
    <xf numFmtId="3" fontId="2" fillId="3" borderId="6" xfId="0" applyNumberFormat="1" applyFont="1" applyFill="1" applyBorder="1"/>
    <xf numFmtId="3" fontId="2" fillId="0" borderId="0" xfId="0" applyNumberFormat="1" applyFont="1" applyFill="1" applyBorder="1"/>
    <xf numFmtId="3" fontId="2" fillId="0" borderId="0" xfId="0" applyNumberFormat="1" applyFont="1"/>
    <xf numFmtId="3" fontId="2" fillId="0" borderId="0" xfId="0" applyNumberFormat="1" applyFont="1" applyBorder="1"/>
    <xf numFmtId="164" fontId="2" fillId="0" borderId="0" xfId="1" applyNumberFormat="1" applyFont="1"/>
    <xf numFmtId="9" fontId="2" fillId="0" borderId="0" xfId="1" applyFont="1" applyFill="1" applyBorder="1"/>
    <xf numFmtId="0" fontId="2" fillId="0" borderId="0" xfId="0" applyFont="1"/>
    <xf numFmtId="3" fontId="0" fillId="0" borderId="11" xfId="0" applyNumberFormat="1" applyBorder="1"/>
    <xf numFmtId="164" fontId="0" fillId="0" borderId="11" xfId="1" applyNumberFormat="1" applyFont="1" applyBorder="1"/>
    <xf numFmtId="3" fontId="0" fillId="0" borderId="11" xfId="0" applyNumberFormat="1" applyFill="1" applyBorder="1"/>
    <xf numFmtId="0" fontId="4" fillId="0" borderId="0" xfId="0" applyFont="1"/>
    <xf numFmtId="0" fontId="4" fillId="0" borderId="0" xfId="0" applyFont="1" applyAlignment="1"/>
    <xf numFmtId="9" fontId="4" fillId="0" borderId="0" xfId="1" applyFont="1" applyBorder="1"/>
    <xf numFmtId="3" fontId="4" fillId="0" borderId="0" xfId="0" applyNumberFormat="1" applyFont="1" applyFill="1" applyBorder="1"/>
    <xf numFmtId="3" fontId="4" fillId="0" borderId="0" xfId="0" applyNumberFormat="1" applyFont="1" applyBorder="1"/>
    <xf numFmtId="3" fontId="4" fillId="0" borderId="0" xfId="0" applyNumberFormat="1" applyFont="1"/>
    <xf numFmtId="0" fontId="0" fillId="0" borderId="10" xfId="0" applyBorder="1"/>
    <xf numFmtId="0" fontId="0" fillId="0" borderId="10" xfId="0" applyBorder="1" applyAlignment="1">
      <alignment shrinkToFit="1"/>
    </xf>
    <xf numFmtId="3" fontId="0" fillId="0" borderId="10" xfId="0" applyNumberFormat="1" applyBorder="1"/>
    <xf numFmtId="164" fontId="0" fillId="0" borderId="10" xfId="1" applyNumberFormat="1" applyFont="1" applyBorder="1"/>
    <xf numFmtId="0" fontId="0" fillId="0" borderId="2" xfId="0" applyBorder="1"/>
    <xf numFmtId="0" fontId="0" fillId="0" borderId="2" xfId="0" applyBorder="1" applyAlignment="1">
      <alignment shrinkToFit="1"/>
    </xf>
    <xf numFmtId="0" fontId="2" fillId="0" borderId="0" xfId="0" applyFont="1" applyAlignment="1"/>
    <xf numFmtId="164" fontId="0" fillId="3" borderId="8" xfId="1" applyNumberFormat="1" applyFont="1" applyFill="1" applyBorder="1"/>
    <xf numFmtId="164" fontId="0" fillId="3" borderId="6" xfId="1" applyNumberFormat="1" applyFont="1" applyFill="1" applyBorder="1"/>
    <xf numFmtId="164" fontId="2" fillId="3" borderId="8" xfId="1" applyNumberFormat="1" applyFont="1" applyFill="1" applyBorder="1"/>
    <xf numFmtId="164" fontId="2" fillId="3" borderId="9" xfId="1" applyNumberFormat="1" applyFont="1" applyFill="1" applyBorder="1"/>
    <xf numFmtId="164" fontId="2" fillId="3" borderId="6" xfId="1" applyNumberFormat="1" applyFont="1" applyFill="1" applyBorder="1"/>
    <xf numFmtId="0" fontId="0" fillId="0" borderId="0" xfId="0" applyFill="1" applyBorder="1" applyAlignment="1">
      <alignment horizontal="center" wrapText="1"/>
    </xf>
    <xf numFmtId="164" fontId="0" fillId="0" borderId="0" xfId="1" applyNumberFormat="1" applyFont="1"/>
    <xf numFmtId="0" fontId="0" fillId="0" borderId="2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9" xfId="0" applyFill="1" applyBorder="1" applyAlignment="1">
      <alignment shrinkToFit="1"/>
    </xf>
    <xf numFmtId="3" fontId="0" fillId="0" borderId="9" xfId="0" applyNumberFormat="1" applyBorder="1"/>
    <xf numFmtId="164" fontId="0" fillId="0" borderId="9" xfId="1" applyNumberFormat="1" applyFont="1" applyBorder="1"/>
    <xf numFmtId="3" fontId="0" fillId="0" borderId="9" xfId="0" applyNumberFormat="1" applyFill="1" applyBorder="1"/>
    <xf numFmtId="0" fontId="0" fillId="3" borderId="12" xfId="0" applyFill="1" applyBorder="1" applyAlignment="1">
      <alignment horizontal="center" wrapText="1"/>
    </xf>
    <xf numFmtId="0" fontId="0" fillId="3" borderId="10" xfId="0" applyFill="1" applyBorder="1" applyAlignment="1">
      <alignment shrinkToFit="1"/>
    </xf>
    <xf numFmtId="3" fontId="0" fillId="3" borderId="10" xfId="0" applyNumberFormat="1" applyFill="1" applyBorder="1"/>
    <xf numFmtId="164" fontId="0" fillId="3" borderId="10" xfId="1" applyNumberFormat="1" applyFont="1" applyFill="1" applyBorder="1"/>
    <xf numFmtId="9" fontId="0" fillId="3" borderId="10" xfId="1" applyFont="1" applyFill="1" applyBorder="1"/>
    <xf numFmtId="9" fontId="0" fillId="3" borderId="13" xfId="1" applyFont="1" applyFill="1" applyBorder="1"/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shrinkToFit="1"/>
    </xf>
    <xf numFmtId="0" fontId="4" fillId="2" borderId="1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shrinkToFit="1"/>
    </xf>
    <xf numFmtId="3" fontId="0" fillId="0" borderId="0" xfId="0" applyNumberFormat="1" applyFill="1"/>
    <xf numFmtId="164" fontId="0" fillId="0" borderId="0" xfId="1" applyNumberFormat="1" applyFont="1" applyFill="1"/>
    <xf numFmtId="0" fontId="0" fillId="0" borderId="0" xfId="0" applyFill="1"/>
    <xf numFmtId="3" fontId="2" fillId="0" borderId="0" xfId="0" applyNumberFormat="1" applyFont="1" applyFill="1"/>
    <xf numFmtId="164" fontId="2" fillId="0" borderId="0" xfId="1" applyNumberFormat="1" applyFont="1" applyFill="1"/>
    <xf numFmtId="0" fontId="2" fillId="0" borderId="0" xfId="0" applyFont="1" applyFill="1"/>
    <xf numFmtId="164" fontId="2" fillId="0" borderId="0" xfId="1" applyNumberFormat="1" applyFont="1" applyFill="1" applyBorder="1"/>
    <xf numFmtId="164" fontId="0" fillId="3" borderId="3" xfId="1" applyNumberFormat="1" applyFont="1" applyFill="1" applyBorder="1"/>
    <xf numFmtId="164" fontId="0" fillId="3" borderId="5" xfId="1" applyNumberFormat="1" applyFont="1" applyFill="1" applyBorder="1"/>
    <xf numFmtId="164" fontId="0" fillId="3" borderId="7" xfId="1" applyNumberFormat="1" applyFont="1" applyFill="1" applyBorder="1"/>
    <xf numFmtId="164" fontId="2" fillId="3" borderId="7" xfId="1" applyNumberFormat="1" applyFont="1" applyFill="1" applyBorder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shrinkToFit="1"/>
    </xf>
    <xf numFmtId="164" fontId="4" fillId="0" borderId="10" xfId="1" applyNumberFormat="1" applyFont="1" applyFill="1" applyBorder="1"/>
    <xf numFmtId="164" fontId="4" fillId="0" borderId="0" xfId="1" applyNumberFormat="1" applyFont="1" applyFill="1" applyBorder="1"/>
    <xf numFmtId="3" fontId="4" fillId="0" borderId="0" xfId="0" applyNumberFormat="1" applyFont="1" applyFill="1"/>
    <xf numFmtId="164" fontId="4" fillId="3" borderId="1" xfId="1" applyNumberFormat="1" applyFont="1" applyFill="1" applyBorder="1"/>
    <xf numFmtId="0" fontId="4" fillId="0" borderId="0" xfId="0" applyFont="1" applyFill="1"/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0" borderId="0" xfId="0" applyFont="1" applyFill="1" applyAlignment="1">
      <alignment shrinkToFi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100"/>
  <sheetViews>
    <sheetView tabSelected="1" zoomScaleNormal="100" workbookViewId="0">
      <pane xSplit="2" ySplit="8" topLeftCell="C9" activePane="bottomRight" state="frozen"/>
      <selection activeCell="R19" sqref="R19"/>
      <selection pane="topRight" activeCell="R19" sqref="R19"/>
      <selection pane="bottomLeft" activeCell="R19" sqref="R19"/>
      <selection pane="bottomRight" activeCell="C22" sqref="C22"/>
    </sheetView>
  </sheetViews>
  <sheetFormatPr defaultRowHeight="15"/>
  <cols>
    <col min="1" max="1" width="4.7109375" customWidth="1"/>
    <col min="2" max="2" width="15.7109375" style="2" customWidth="1"/>
    <col min="3" max="6" width="6.5703125" customWidth="1"/>
    <col min="7" max="7" width="1.7109375" style="6" customWidth="1"/>
    <col min="8" max="11" width="6.5703125" customWidth="1"/>
    <col min="12" max="12" width="1.7109375" style="1" customWidth="1"/>
    <col min="13" max="16" width="7.28515625" style="1" customWidth="1"/>
    <col min="17" max="17" width="1.7109375" style="1" customWidth="1"/>
    <col min="18" max="19" width="8.42578125" style="6" customWidth="1"/>
    <col min="20" max="20" width="1.7109375" style="6" customWidth="1"/>
    <col min="21" max="22" width="8.5703125" style="6" customWidth="1"/>
    <col min="23" max="23" width="1.7109375" style="6" customWidth="1"/>
    <col min="24" max="25" width="8.42578125" style="6" customWidth="1"/>
    <col min="26" max="26" width="1.7109375" style="6" customWidth="1"/>
    <col min="27" max="27" width="9.140625" style="1"/>
  </cols>
  <sheetData>
    <row r="1" spans="1:28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</row>
    <row r="2" spans="1:28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</row>
    <row r="3" spans="1:28">
      <c r="C3" s="3"/>
      <c r="D3" s="3"/>
      <c r="E3" s="3"/>
      <c r="F3" s="3"/>
      <c r="G3" s="4"/>
      <c r="H3" s="3"/>
      <c r="I3" s="3"/>
      <c r="J3" s="3"/>
      <c r="K3" s="3"/>
      <c r="L3" s="5"/>
      <c r="M3" s="5"/>
      <c r="N3" s="5"/>
      <c r="O3" s="5"/>
      <c r="P3" s="5"/>
      <c r="Q3" s="5"/>
      <c r="R3" s="4"/>
      <c r="S3" s="4"/>
      <c r="T3" s="4"/>
      <c r="U3" s="4"/>
      <c r="V3" s="4"/>
      <c r="W3" s="4"/>
      <c r="X3" s="4"/>
      <c r="Y3" s="4"/>
    </row>
    <row r="4" spans="1:28">
      <c r="C4" s="121" t="s">
        <v>2</v>
      </c>
      <c r="D4" s="121"/>
      <c r="E4" s="121"/>
      <c r="F4" s="121"/>
      <c r="G4" s="7"/>
      <c r="H4" s="8"/>
      <c r="I4" s="8"/>
      <c r="J4" s="8"/>
      <c r="K4" s="8"/>
      <c r="L4" s="5"/>
      <c r="M4" s="121" t="s">
        <v>3</v>
      </c>
      <c r="N4" s="121"/>
      <c r="O4" s="121"/>
      <c r="P4" s="121"/>
      <c r="Q4" s="5"/>
      <c r="R4" s="9" t="s">
        <v>4</v>
      </c>
      <c r="S4" s="9" t="s">
        <v>5</v>
      </c>
      <c r="T4" s="7"/>
      <c r="U4" s="9" t="s">
        <v>4</v>
      </c>
      <c r="V4" s="9" t="s">
        <v>5</v>
      </c>
      <c r="W4" s="7"/>
      <c r="X4" s="9" t="s">
        <v>4</v>
      </c>
      <c r="Y4" s="9" t="s">
        <v>5</v>
      </c>
      <c r="Z4" s="10"/>
    </row>
    <row r="5" spans="1:28">
      <c r="C5" s="121">
        <v>2007</v>
      </c>
      <c r="D5" s="121">
        <v>2008</v>
      </c>
      <c r="E5" s="121">
        <v>2009</v>
      </c>
      <c r="F5" s="121">
        <v>2010</v>
      </c>
      <c r="G5" s="11"/>
      <c r="H5" s="121">
        <v>2010</v>
      </c>
      <c r="I5" s="121"/>
      <c r="J5" s="121"/>
      <c r="K5" s="121"/>
      <c r="L5" s="5"/>
      <c r="M5" s="121">
        <v>2007</v>
      </c>
      <c r="N5" s="121">
        <v>2008</v>
      </c>
      <c r="O5" s="121">
        <v>2009</v>
      </c>
      <c r="P5" s="121">
        <v>2010</v>
      </c>
      <c r="Q5" s="5"/>
      <c r="R5" s="12" t="s">
        <v>6</v>
      </c>
      <c r="S5" s="12" t="s">
        <v>6</v>
      </c>
      <c r="T5" s="11"/>
      <c r="U5" s="12" t="s">
        <v>7</v>
      </c>
      <c r="V5" s="12" t="s">
        <v>7</v>
      </c>
      <c r="W5" s="11"/>
      <c r="X5" s="12" t="s">
        <v>7</v>
      </c>
      <c r="Y5" s="12" t="s">
        <v>7</v>
      </c>
      <c r="Z5" s="13"/>
    </row>
    <row r="6" spans="1:28">
      <c r="C6" s="121"/>
      <c r="D6" s="121"/>
      <c r="E6" s="121"/>
      <c r="F6" s="121"/>
      <c r="G6" s="14"/>
      <c r="H6" s="15" t="s">
        <v>8</v>
      </c>
      <c r="I6" s="16" t="s">
        <v>9</v>
      </c>
      <c r="J6" s="16" t="s">
        <v>10</v>
      </c>
      <c r="K6" s="16" t="s">
        <v>11</v>
      </c>
      <c r="L6" s="5"/>
      <c r="M6" s="121"/>
      <c r="N6" s="121"/>
      <c r="O6" s="121"/>
      <c r="P6" s="121"/>
      <c r="Q6" s="5"/>
      <c r="R6" s="17">
        <v>2008</v>
      </c>
      <c r="S6" s="17">
        <v>2008</v>
      </c>
      <c r="T6" s="14"/>
      <c r="U6" s="17">
        <v>2008</v>
      </c>
      <c r="V6" s="17">
        <v>2008</v>
      </c>
      <c r="W6" s="14"/>
      <c r="X6" s="17">
        <v>2009</v>
      </c>
      <c r="Y6" s="17">
        <v>2009</v>
      </c>
      <c r="Z6" s="13"/>
    </row>
    <row r="7" spans="1:28" ht="3.95" customHeight="1"/>
    <row r="8" spans="1:28" ht="15" customHeight="1">
      <c r="A8" s="119" t="s">
        <v>12</v>
      </c>
      <c r="B8" s="120"/>
      <c r="C8" s="18" t="s">
        <v>222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20"/>
    </row>
    <row r="9" spans="1:28" ht="3.95" customHeight="1">
      <c r="B9" s="21"/>
    </row>
    <row r="10" spans="1:28">
      <c r="A10" s="22" t="s">
        <v>13</v>
      </c>
      <c r="B10" s="23" t="s">
        <v>14</v>
      </c>
      <c r="C10" s="24">
        <v>34</v>
      </c>
      <c r="D10" s="24">
        <v>46</v>
      </c>
      <c r="E10" s="24">
        <v>34</v>
      </c>
      <c r="F10" s="24">
        <f t="shared" ref="F10:F41" si="0">SUM(H10:K10)</f>
        <v>37</v>
      </c>
      <c r="G10" s="25"/>
      <c r="H10" s="24">
        <v>9</v>
      </c>
      <c r="I10" s="24">
        <v>9</v>
      </c>
      <c r="J10" s="24">
        <v>9</v>
      </c>
      <c r="K10" s="24">
        <v>10</v>
      </c>
      <c r="L10" s="24"/>
      <c r="M10" s="26">
        <f t="shared" ref="M10:P25" si="1">C10/C$96</f>
        <v>6.6955494289090197E-3</v>
      </c>
      <c r="N10" s="26">
        <f t="shared" si="1"/>
        <v>7.5385119632907244E-3</v>
      </c>
      <c r="O10" s="26">
        <f t="shared" si="1"/>
        <v>7.9550772110435191E-3</v>
      </c>
      <c r="P10" s="26">
        <f t="shared" si="1"/>
        <v>8.9328826653790432E-3</v>
      </c>
      <c r="Q10" s="24"/>
      <c r="R10" s="25">
        <f>E10-D10</f>
        <v>-12</v>
      </c>
      <c r="S10" s="27">
        <f t="shared" ref="S10:S60" si="2">R10/D10</f>
        <v>-0.2608695652173913</v>
      </c>
      <c r="T10" s="25"/>
      <c r="U10" s="25">
        <f>F10-D10</f>
        <v>-9</v>
      </c>
      <c r="V10" s="27">
        <f t="shared" ref="V10:V60" si="3">U10/D10</f>
        <v>-0.19565217391304349</v>
      </c>
      <c r="W10" s="25"/>
      <c r="X10" s="25">
        <f>F10-E10</f>
        <v>3</v>
      </c>
      <c r="Y10" s="27">
        <f t="shared" ref="Y10:Y60" si="4">X10/E10</f>
        <v>8.8235294117647065E-2</v>
      </c>
      <c r="Z10" s="25"/>
      <c r="AA10" s="24"/>
      <c r="AB10" s="28"/>
    </row>
    <row r="11" spans="1:28">
      <c r="A11" s="29" t="s">
        <v>15</v>
      </c>
      <c r="B11" s="30" t="s">
        <v>16</v>
      </c>
      <c r="C11" s="31">
        <v>112</v>
      </c>
      <c r="D11" s="31">
        <v>70</v>
      </c>
      <c r="E11" s="31">
        <v>52</v>
      </c>
      <c r="F11" s="31">
        <f t="shared" si="0"/>
        <v>57</v>
      </c>
      <c r="G11" s="32"/>
      <c r="H11" s="31">
        <v>15</v>
      </c>
      <c r="I11" s="31">
        <v>24</v>
      </c>
      <c r="J11" s="31">
        <v>11</v>
      </c>
      <c r="K11" s="31">
        <v>7</v>
      </c>
      <c r="L11" s="31"/>
      <c r="M11" s="33">
        <f t="shared" si="1"/>
        <v>2.2055927530523829E-2</v>
      </c>
      <c r="N11" s="33">
        <f t="shared" si="1"/>
        <v>1.1471648639790232E-2</v>
      </c>
      <c r="O11" s="33">
        <f t="shared" si="1"/>
        <v>1.2166588675713618E-2</v>
      </c>
      <c r="P11" s="33">
        <f t="shared" si="1"/>
        <v>1.3761467889908258E-2</v>
      </c>
      <c r="Q11" s="31"/>
      <c r="R11" s="32">
        <f t="shared" ref="R11:R60" si="5">E11-D11</f>
        <v>-18</v>
      </c>
      <c r="S11" s="34">
        <f t="shared" si="2"/>
        <v>-0.25714285714285712</v>
      </c>
      <c r="T11" s="32"/>
      <c r="U11" s="32">
        <f t="shared" ref="U11:U60" si="6">F11-D11</f>
        <v>-13</v>
      </c>
      <c r="V11" s="34">
        <f t="shared" si="3"/>
        <v>-0.18571428571428572</v>
      </c>
      <c r="W11" s="32"/>
      <c r="X11" s="32">
        <f t="shared" ref="X11:X60" si="7">F11-E11</f>
        <v>5</v>
      </c>
      <c r="Y11" s="34">
        <f t="shared" si="4"/>
        <v>9.6153846153846159E-2</v>
      </c>
      <c r="Z11" s="25"/>
      <c r="AA11" s="24"/>
      <c r="AB11" s="28"/>
    </row>
    <row r="12" spans="1:28" ht="15" customHeight="1">
      <c r="A12" s="22" t="s">
        <v>17</v>
      </c>
      <c r="B12" s="23" t="s">
        <v>18</v>
      </c>
      <c r="C12" s="28">
        <v>36</v>
      </c>
      <c r="D12" s="28">
        <v>47</v>
      </c>
      <c r="E12" s="28">
        <v>33</v>
      </c>
      <c r="F12" s="28">
        <f t="shared" si="0"/>
        <v>37</v>
      </c>
      <c r="G12" s="25"/>
      <c r="H12" s="28">
        <v>8</v>
      </c>
      <c r="I12" s="28">
        <v>7</v>
      </c>
      <c r="J12" s="28">
        <v>15</v>
      </c>
      <c r="K12" s="28">
        <v>7</v>
      </c>
      <c r="L12" s="24"/>
      <c r="M12" s="26">
        <f t="shared" si="1"/>
        <v>7.0894052776683735E-3</v>
      </c>
      <c r="N12" s="26">
        <f t="shared" si="1"/>
        <v>7.7023926581448708E-3</v>
      </c>
      <c r="O12" s="26">
        <f t="shared" si="1"/>
        <v>7.72110435189518E-3</v>
      </c>
      <c r="P12" s="26">
        <f t="shared" si="1"/>
        <v>8.9328826653790432E-3</v>
      </c>
      <c r="Q12" s="24"/>
      <c r="R12" s="25">
        <f t="shared" si="5"/>
        <v>-14</v>
      </c>
      <c r="S12" s="27">
        <f t="shared" si="2"/>
        <v>-0.2978723404255319</v>
      </c>
      <c r="T12" s="25"/>
      <c r="U12" s="25">
        <f t="shared" si="6"/>
        <v>-10</v>
      </c>
      <c r="V12" s="27">
        <f t="shared" si="3"/>
        <v>-0.21276595744680851</v>
      </c>
      <c r="W12" s="25"/>
      <c r="X12" s="25">
        <f t="shared" si="7"/>
        <v>4</v>
      </c>
      <c r="Y12" s="27">
        <f t="shared" si="4"/>
        <v>0.12121212121212122</v>
      </c>
      <c r="Z12" s="25"/>
      <c r="AA12" s="24"/>
      <c r="AB12" s="28"/>
    </row>
    <row r="13" spans="1:28">
      <c r="A13" s="22" t="s">
        <v>19</v>
      </c>
      <c r="B13" s="23" t="s">
        <v>20</v>
      </c>
      <c r="C13" s="28">
        <v>65</v>
      </c>
      <c r="D13" s="28">
        <v>91</v>
      </c>
      <c r="E13" s="28">
        <v>49</v>
      </c>
      <c r="F13" s="28">
        <f t="shared" si="0"/>
        <v>36</v>
      </c>
      <c r="G13" s="25"/>
      <c r="H13" s="28">
        <v>2</v>
      </c>
      <c r="I13" s="28">
        <v>5</v>
      </c>
      <c r="J13" s="28">
        <v>16</v>
      </c>
      <c r="K13" s="28">
        <v>13</v>
      </c>
      <c r="L13" s="24"/>
      <c r="M13" s="26">
        <f t="shared" si="1"/>
        <v>1.2800315084679008E-2</v>
      </c>
      <c r="N13" s="26">
        <f t="shared" si="1"/>
        <v>1.4913143231727303E-2</v>
      </c>
      <c r="O13" s="26">
        <f t="shared" si="1"/>
        <v>1.1464670098268601E-2</v>
      </c>
      <c r="P13" s="26">
        <f t="shared" si="1"/>
        <v>8.691453404152583E-3</v>
      </c>
      <c r="Q13" s="24"/>
      <c r="R13" s="25">
        <f t="shared" si="5"/>
        <v>-42</v>
      </c>
      <c r="S13" s="27">
        <f t="shared" si="2"/>
        <v>-0.46153846153846156</v>
      </c>
      <c r="T13" s="25"/>
      <c r="U13" s="25">
        <f t="shared" si="6"/>
        <v>-55</v>
      </c>
      <c r="V13" s="27">
        <f t="shared" si="3"/>
        <v>-0.60439560439560436</v>
      </c>
      <c r="W13" s="25"/>
      <c r="X13" s="25">
        <f t="shared" si="7"/>
        <v>-13</v>
      </c>
      <c r="Y13" s="27">
        <f t="shared" si="4"/>
        <v>-0.26530612244897961</v>
      </c>
      <c r="Z13" s="25"/>
      <c r="AA13" s="24"/>
      <c r="AB13" s="28"/>
    </row>
    <row r="14" spans="1:28" s="6" customFormat="1">
      <c r="A14" s="35" t="s">
        <v>21</v>
      </c>
      <c r="B14" s="36" t="s">
        <v>22</v>
      </c>
      <c r="C14" s="37">
        <v>370</v>
      </c>
      <c r="D14" s="37">
        <v>345</v>
      </c>
      <c r="E14" s="37">
        <v>256</v>
      </c>
      <c r="F14" s="37">
        <f t="shared" si="0"/>
        <v>209</v>
      </c>
      <c r="G14" s="37"/>
      <c r="H14" s="37">
        <v>52</v>
      </c>
      <c r="I14" s="37">
        <v>29</v>
      </c>
      <c r="J14" s="37">
        <v>76</v>
      </c>
      <c r="K14" s="37">
        <v>52</v>
      </c>
      <c r="L14" s="37"/>
      <c r="M14" s="38">
        <f t="shared" si="1"/>
        <v>7.2863332020480509E-2</v>
      </c>
      <c r="N14" s="38">
        <f t="shared" si="1"/>
        <v>5.6538839724680434E-2</v>
      </c>
      <c r="O14" s="38">
        <f t="shared" si="1"/>
        <v>5.9897051941974734E-2</v>
      </c>
      <c r="P14" s="38">
        <f t="shared" si="1"/>
        <v>5.0458715596330278E-2</v>
      </c>
      <c r="Q14" s="37"/>
      <c r="R14" s="37">
        <f t="shared" si="5"/>
        <v>-89</v>
      </c>
      <c r="S14" s="39">
        <f t="shared" si="2"/>
        <v>-0.25797101449275361</v>
      </c>
      <c r="T14" s="37"/>
      <c r="U14" s="37">
        <f t="shared" si="6"/>
        <v>-136</v>
      </c>
      <c r="V14" s="39">
        <f t="shared" si="3"/>
        <v>-0.39420289855072466</v>
      </c>
      <c r="W14" s="37"/>
      <c r="X14" s="37">
        <f t="shared" si="7"/>
        <v>-47</v>
      </c>
      <c r="Y14" s="40">
        <f t="shared" si="4"/>
        <v>-0.18359375</v>
      </c>
      <c r="Z14" s="25"/>
      <c r="AA14" s="25"/>
      <c r="AB14" s="25"/>
    </row>
    <row r="15" spans="1:28" s="6" customFormat="1">
      <c r="A15" s="29" t="s">
        <v>23</v>
      </c>
      <c r="B15" s="30" t="s">
        <v>24</v>
      </c>
      <c r="C15" s="32">
        <v>86</v>
      </c>
      <c r="D15" s="32">
        <v>98</v>
      </c>
      <c r="E15" s="32">
        <v>56</v>
      </c>
      <c r="F15" s="32">
        <f t="shared" si="0"/>
        <v>55</v>
      </c>
      <c r="G15" s="32"/>
      <c r="H15" s="32">
        <v>18</v>
      </c>
      <c r="I15" s="32">
        <v>9</v>
      </c>
      <c r="J15" s="32">
        <v>16</v>
      </c>
      <c r="K15" s="32">
        <v>12</v>
      </c>
      <c r="L15" s="32"/>
      <c r="M15" s="41">
        <f t="shared" si="1"/>
        <v>1.6935801496652227E-2</v>
      </c>
      <c r="N15" s="41">
        <f t="shared" si="1"/>
        <v>1.6060308095706327E-2</v>
      </c>
      <c r="O15" s="41">
        <f t="shared" si="1"/>
        <v>1.3102480112306972E-2</v>
      </c>
      <c r="P15" s="41">
        <f t="shared" si="1"/>
        <v>1.3278609367455336E-2</v>
      </c>
      <c r="Q15" s="32"/>
      <c r="R15" s="32">
        <f t="shared" si="5"/>
        <v>-42</v>
      </c>
      <c r="S15" s="34">
        <f t="shared" si="2"/>
        <v>-0.42857142857142855</v>
      </c>
      <c r="T15" s="32"/>
      <c r="U15" s="32">
        <f t="shared" si="6"/>
        <v>-43</v>
      </c>
      <c r="V15" s="34">
        <f t="shared" si="3"/>
        <v>-0.43877551020408162</v>
      </c>
      <c r="W15" s="32"/>
      <c r="X15" s="32">
        <f t="shared" si="7"/>
        <v>-1</v>
      </c>
      <c r="Y15" s="34">
        <f t="shared" si="4"/>
        <v>-1.7857142857142856E-2</v>
      </c>
      <c r="Z15" s="25"/>
      <c r="AA15" s="25"/>
      <c r="AB15" s="25"/>
    </row>
    <row r="16" spans="1:28" s="6" customFormat="1">
      <c r="A16" s="22" t="s">
        <v>25</v>
      </c>
      <c r="B16" s="23" t="s">
        <v>26</v>
      </c>
      <c r="C16" s="25">
        <v>46</v>
      </c>
      <c r="D16" s="25">
        <v>70</v>
      </c>
      <c r="E16" s="25">
        <v>37</v>
      </c>
      <c r="F16" s="25">
        <f t="shared" si="0"/>
        <v>41</v>
      </c>
      <c r="G16" s="25"/>
      <c r="H16" s="25">
        <v>16</v>
      </c>
      <c r="I16" s="25">
        <v>4</v>
      </c>
      <c r="J16" s="25">
        <v>11</v>
      </c>
      <c r="K16" s="25">
        <v>10</v>
      </c>
      <c r="L16" s="25"/>
      <c r="M16" s="42">
        <f t="shared" si="1"/>
        <v>9.0586845214651445E-3</v>
      </c>
      <c r="N16" s="42">
        <f t="shared" si="1"/>
        <v>1.1471648639790232E-2</v>
      </c>
      <c r="O16" s="42">
        <f t="shared" si="1"/>
        <v>8.6569957884885355E-3</v>
      </c>
      <c r="P16" s="42">
        <f t="shared" si="1"/>
        <v>9.8985997102848857E-3</v>
      </c>
      <c r="Q16" s="25"/>
      <c r="R16" s="25">
        <f t="shared" si="5"/>
        <v>-33</v>
      </c>
      <c r="S16" s="27">
        <f t="shared" si="2"/>
        <v>-0.47142857142857142</v>
      </c>
      <c r="T16" s="25"/>
      <c r="U16" s="25">
        <f t="shared" si="6"/>
        <v>-29</v>
      </c>
      <c r="V16" s="27">
        <f t="shared" si="3"/>
        <v>-0.41428571428571431</v>
      </c>
      <c r="W16" s="25"/>
      <c r="X16" s="25">
        <f t="shared" si="7"/>
        <v>4</v>
      </c>
      <c r="Y16" s="27">
        <f t="shared" si="4"/>
        <v>0.10810810810810811</v>
      </c>
      <c r="Z16" s="25"/>
      <c r="AA16" s="25"/>
      <c r="AB16" s="25"/>
    </row>
    <row r="17" spans="1:28" s="6" customFormat="1">
      <c r="A17" s="22" t="s">
        <v>27</v>
      </c>
      <c r="B17" s="23" t="s">
        <v>28</v>
      </c>
      <c r="C17" s="25">
        <v>4</v>
      </c>
      <c r="D17" s="25">
        <v>11</v>
      </c>
      <c r="E17" s="25">
        <v>6</v>
      </c>
      <c r="F17" s="25">
        <f t="shared" si="0"/>
        <v>16</v>
      </c>
      <c r="G17" s="25"/>
      <c r="H17" s="25">
        <v>0</v>
      </c>
      <c r="I17" s="25">
        <v>7</v>
      </c>
      <c r="J17" s="25">
        <v>8</v>
      </c>
      <c r="K17" s="25">
        <v>1</v>
      </c>
      <c r="L17" s="25"/>
      <c r="M17" s="42">
        <f t="shared" si="1"/>
        <v>7.8771169751870812E-4</v>
      </c>
      <c r="N17" s="42">
        <f t="shared" si="1"/>
        <v>1.8026876433956079E-3</v>
      </c>
      <c r="O17" s="42">
        <f t="shared" si="1"/>
        <v>1.4038371548900327E-3</v>
      </c>
      <c r="P17" s="42">
        <f t="shared" si="1"/>
        <v>3.8628681796233702E-3</v>
      </c>
      <c r="Q17" s="25"/>
      <c r="R17" s="25">
        <f t="shared" si="5"/>
        <v>-5</v>
      </c>
      <c r="S17" s="27">
        <f t="shared" si="2"/>
        <v>-0.45454545454545453</v>
      </c>
      <c r="T17" s="25"/>
      <c r="U17" s="25">
        <f t="shared" si="6"/>
        <v>5</v>
      </c>
      <c r="V17" s="27">
        <f t="shared" si="3"/>
        <v>0.45454545454545453</v>
      </c>
      <c r="W17" s="25"/>
      <c r="X17" s="25">
        <f t="shared" si="7"/>
        <v>10</v>
      </c>
      <c r="Y17" s="27">
        <f t="shared" si="4"/>
        <v>1.6666666666666667</v>
      </c>
      <c r="Z17" s="25"/>
      <c r="AA17" s="25"/>
      <c r="AB17" s="25"/>
    </row>
    <row r="18" spans="1:28" s="6" customFormat="1">
      <c r="A18" s="43" t="s">
        <v>29</v>
      </c>
      <c r="B18" s="44" t="s">
        <v>30</v>
      </c>
      <c r="C18" s="45">
        <v>12</v>
      </c>
      <c r="D18" s="45">
        <v>19</v>
      </c>
      <c r="E18" s="45">
        <v>6</v>
      </c>
      <c r="F18" s="45">
        <f t="shared" si="0"/>
        <v>13</v>
      </c>
      <c r="G18" s="45"/>
      <c r="H18" s="45">
        <v>1</v>
      </c>
      <c r="I18" s="45">
        <v>2</v>
      </c>
      <c r="J18" s="45">
        <v>7</v>
      </c>
      <c r="K18" s="45">
        <v>3</v>
      </c>
      <c r="L18" s="45"/>
      <c r="M18" s="46">
        <f t="shared" si="1"/>
        <v>2.3631350925561244E-3</v>
      </c>
      <c r="N18" s="46">
        <f t="shared" si="1"/>
        <v>3.1137332022287776E-3</v>
      </c>
      <c r="O18" s="46">
        <f t="shared" si="1"/>
        <v>1.4038371548900327E-3</v>
      </c>
      <c r="P18" s="46">
        <f t="shared" si="1"/>
        <v>3.1385803959439883E-3</v>
      </c>
      <c r="Q18" s="45"/>
      <c r="R18" s="45">
        <f t="shared" si="5"/>
        <v>-13</v>
      </c>
      <c r="S18" s="47">
        <f t="shared" si="2"/>
        <v>-0.68421052631578949</v>
      </c>
      <c r="T18" s="45"/>
      <c r="U18" s="45">
        <f t="shared" si="6"/>
        <v>-6</v>
      </c>
      <c r="V18" s="47">
        <f t="shared" si="3"/>
        <v>-0.31578947368421051</v>
      </c>
      <c r="W18" s="45"/>
      <c r="X18" s="45">
        <f t="shared" si="7"/>
        <v>7</v>
      </c>
      <c r="Y18" s="47">
        <f t="shared" si="4"/>
        <v>1.1666666666666667</v>
      </c>
      <c r="Z18" s="25"/>
      <c r="AA18" s="25"/>
      <c r="AB18" s="25"/>
    </row>
    <row r="19" spans="1:28" s="6" customFormat="1">
      <c r="A19" s="29" t="s">
        <v>31</v>
      </c>
      <c r="B19" s="30" t="s">
        <v>32</v>
      </c>
      <c r="C19" s="32">
        <v>218</v>
      </c>
      <c r="D19" s="32">
        <v>195</v>
      </c>
      <c r="E19" s="32">
        <v>169</v>
      </c>
      <c r="F19" s="32">
        <f t="shared" si="0"/>
        <v>208</v>
      </c>
      <c r="G19" s="32"/>
      <c r="H19" s="32">
        <v>18</v>
      </c>
      <c r="I19" s="32">
        <v>26</v>
      </c>
      <c r="J19" s="32">
        <v>27</v>
      </c>
      <c r="K19" s="32">
        <v>137</v>
      </c>
      <c r="L19" s="32"/>
      <c r="M19" s="41">
        <f t="shared" si="1"/>
        <v>4.2930287514769593E-2</v>
      </c>
      <c r="N19" s="41">
        <f t="shared" si="1"/>
        <v>3.1956735496558503E-2</v>
      </c>
      <c r="O19" s="41">
        <f t="shared" si="1"/>
        <v>3.9541413196069256E-2</v>
      </c>
      <c r="P19" s="41">
        <f t="shared" si="1"/>
        <v>5.0217286335103813E-2</v>
      </c>
      <c r="Q19" s="32"/>
      <c r="R19" s="32">
        <f t="shared" si="5"/>
        <v>-26</v>
      </c>
      <c r="S19" s="34">
        <f t="shared" si="2"/>
        <v>-0.13333333333333333</v>
      </c>
      <c r="T19" s="32"/>
      <c r="U19" s="32">
        <f t="shared" si="6"/>
        <v>13</v>
      </c>
      <c r="V19" s="34">
        <f t="shared" si="3"/>
        <v>6.6666666666666666E-2</v>
      </c>
      <c r="W19" s="32"/>
      <c r="X19" s="32">
        <f t="shared" si="7"/>
        <v>39</v>
      </c>
      <c r="Y19" s="34">
        <f t="shared" si="4"/>
        <v>0.23076923076923078</v>
      </c>
      <c r="Z19" s="25"/>
      <c r="AA19" s="25"/>
      <c r="AB19" s="25"/>
    </row>
    <row r="20" spans="1:28" s="6" customFormat="1">
      <c r="A20" s="22" t="s">
        <v>33</v>
      </c>
      <c r="B20" s="23" t="s">
        <v>34</v>
      </c>
      <c r="C20" s="25">
        <v>145</v>
      </c>
      <c r="D20" s="25">
        <v>109</v>
      </c>
      <c r="E20" s="25">
        <v>103</v>
      </c>
      <c r="F20" s="25">
        <f t="shared" si="0"/>
        <v>86</v>
      </c>
      <c r="G20" s="25"/>
      <c r="H20" s="25">
        <v>30</v>
      </c>
      <c r="I20" s="25">
        <v>11</v>
      </c>
      <c r="J20" s="25">
        <v>18</v>
      </c>
      <c r="K20" s="25">
        <v>27</v>
      </c>
      <c r="L20" s="25"/>
      <c r="M20" s="42">
        <f t="shared" si="1"/>
        <v>2.8554549035053171E-2</v>
      </c>
      <c r="N20" s="42">
        <f t="shared" si="1"/>
        <v>1.7862995739101935E-2</v>
      </c>
      <c r="O20" s="42">
        <f t="shared" si="1"/>
        <v>2.4099204492278897E-2</v>
      </c>
      <c r="P20" s="42">
        <f t="shared" si="1"/>
        <v>2.0762916465475616E-2</v>
      </c>
      <c r="Q20" s="25"/>
      <c r="R20" s="25">
        <f t="shared" si="5"/>
        <v>-6</v>
      </c>
      <c r="S20" s="27">
        <f t="shared" si="2"/>
        <v>-5.5045871559633031E-2</v>
      </c>
      <c r="T20" s="25"/>
      <c r="U20" s="25">
        <f t="shared" si="6"/>
        <v>-23</v>
      </c>
      <c r="V20" s="27">
        <f t="shared" si="3"/>
        <v>-0.21100917431192662</v>
      </c>
      <c r="W20" s="25"/>
      <c r="X20" s="25">
        <f t="shared" si="7"/>
        <v>-17</v>
      </c>
      <c r="Y20" s="27">
        <f t="shared" si="4"/>
        <v>-0.1650485436893204</v>
      </c>
      <c r="Z20" s="25"/>
      <c r="AA20" s="25"/>
      <c r="AB20" s="25"/>
    </row>
    <row r="21" spans="1:28" s="6" customFormat="1">
      <c r="A21" s="22" t="s">
        <v>35</v>
      </c>
      <c r="B21" s="23" t="s">
        <v>36</v>
      </c>
      <c r="C21" s="25">
        <v>15</v>
      </c>
      <c r="D21" s="25">
        <v>25</v>
      </c>
      <c r="E21" s="25">
        <v>33</v>
      </c>
      <c r="F21" s="25">
        <f t="shared" si="0"/>
        <v>9</v>
      </c>
      <c r="G21" s="25"/>
      <c r="H21" s="25">
        <v>4</v>
      </c>
      <c r="I21" s="25">
        <v>1</v>
      </c>
      <c r="J21" s="25">
        <v>3</v>
      </c>
      <c r="K21" s="25">
        <v>1</v>
      </c>
      <c r="L21" s="25"/>
      <c r="M21" s="42">
        <f t="shared" si="1"/>
        <v>2.9539188656951556E-3</v>
      </c>
      <c r="N21" s="42">
        <f t="shared" si="1"/>
        <v>4.097017371353655E-3</v>
      </c>
      <c r="O21" s="42">
        <f t="shared" si="1"/>
        <v>7.72110435189518E-3</v>
      </c>
      <c r="P21" s="42">
        <f t="shared" si="1"/>
        <v>2.1728633510381457E-3</v>
      </c>
      <c r="Q21" s="25"/>
      <c r="R21" s="25">
        <f t="shared" si="5"/>
        <v>8</v>
      </c>
      <c r="S21" s="27">
        <f t="shared" si="2"/>
        <v>0.32</v>
      </c>
      <c r="T21" s="25"/>
      <c r="U21" s="25">
        <f t="shared" si="6"/>
        <v>-16</v>
      </c>
      <c r="V21" s="27">
        <f t="shared" si="3"/>
        <v>-0.64</v>
      </c>
      <c r="W21" s="25"/>
      <c r="X21" s="25">
        <f t="shared" si="7"/>
        <v>-24</v>
      </c>
      <c r="Y21" s="27">
        <f t="shared" si="4"/>
        <v>-0.72727272727272729</v>
      </c>
      <c r="Z21" s="25"/>
      <c r="AA21" s="25"/>
      <c r="AB21" s="25"/>
    </row>
    <row r="22" spans="1:28" s="6" customFormat="1">
      <c r="A22" s="43" t="s">
        <v>37</v>
      </c>
      <c r="B22" s="44" t="s">
        <v>38</v>
      </c>
      <c r="C22" s="45">
        <v>50</v>
      </c>
      <c r="D22" s="45">
        <v>68</v>
      </c>
      <c r="E22" s="45">
        <v>26</v>
      </c>
      <c r="F22" s="45">
        <f t="shared" si="0"/>
        <v>38</v>
      </c>
      <c r="G22" s="45"/>
      <c r="H22" s="45">
        <v>13</v>
      </c>
      <c r="I22" s="45">
        <v>7</v>
      </c>
      <c r="J22" s="45">
        <v>8</v>
      </c>
      <c r="K22" s="45">
        <v>10</v>
      </c>
      <c r="L22" s="45"/>
      <c r="M22" s="46">
        <f t="shared" si="1"/>
        <v>9.8463962189838522E-3</v>
      </c>
      <c r="N22" s="46">
        <f t="shared" si="1"/>
        <v>1.1143887250081941E-2</v>
      </c>
      <c r="O22" s="46">
        <f t="shared" si="1"/>
        <v>6.0832943378568089E-3</v>
      </c>
      <c r="P22" s="46">
        <f t="shared" si="1"/>
        <v>9.1743119266055051E-3</v>
      </c>
      <c r="Q22" s="45"/>
      <c r="R22" s="45">
        <f t="shared" si="5"/>
        <v>-42</v>
      </c>
      <c r="S22" s="47">
        <f t="shared" si="2"/>
        <v>-0.61764705882352944</v>
      </c>
      <c r="T22" s="45"/>
      <c r="U22" s="45">
        <f t="shared" si="6"/>
        <v>-30</v>
      </c>
      <c r="V22" s="47">
        <f t="shared" si="3"/>
        <v>-0.44117647058823528</v>
      </c>
      <c r="W22" s="45"/>
      <c r="X22" s="45">
        <f t="shared" si="7"/>
        <v>12</v>
      </c>
      <c r="Y22" s="47">
        <f t="shared" si="4"/>
        <v>0.46153846153846156</v>
      </c>
      <c r="Z22" s="25"/>
      <c r="AA22" s="25"/>
      <c r="AB22" s="25"/>
    </row>
    <row r="23" spans="1:28" s="6" customFormat="1">
      <c r="A23" s="29" t="s">
        <v>39</v>
      </c>
      <c r="B23" s="30" t="s">
        <v>40</v>
      </c>
      <c r="C23" s="32">
        <v>33</v>
      </c>
      <c r="D23" s="32">
        <v>17</v>
      </c>
      <c r="E23" s="32">
        <v>17</v>
      </c>
      <c r="F23" s="32">
        <f t="shared" si="0"/>
        <v>61</v>
      </c>
      <c r="G23" s="32"/>
      <c r="H23" s="32">
        <v>25</v>
      </c>
      <c r="I23" s="32">
        <v>2</v>
      </c>
      <c r="J23" s="32">
        <v>28</v>
      </c>
      <c r="K23" s="32">
        <v>6</v>
      </c>
      <c r="L23" s="32"/>
      <c r="M23" s="41">
        <f t="shared" si="1"/>
        <v>6.4986215045293423E-3</v>
      </c>
      <c r="N23" s="41">
        <f t="shared" si="1"/>
        <v>2.7859718125204853E-3</v>
      </c>
      <c r="O23" s="41">
        <f t="shared" si="1"/>
        <v>3.9775386055217596E-3</v>
      </c>
      <c r="P23" s="41">
        <f t="shared" si="1"/>
        <v>1.47271849348141E-2</v>
      </c>
      <c r="Q23" s="32"/>
      <c r="R23" s="32">
        <f t="shared" si="5"/>
        <v>0</v>
      </c>
      <c r="S23" s="34">
        <f t="shared" si="2"/>
        <v>0</v>
      </c>
      <c r="T23" s="32"/>
      <c r="U23" s="32">
        <f t="shared" si="6"/>
        <v>44</v>
      </c>
      <c r="V23" s="34">
        <f t="shared" si="3"/>
        <v>2.5882352941176472</v>
      </c>
      <c r="W23" s="32"/>
      <c r="X23" s="32">
        <f t="shared" si="7"/>
        <v>44</v>
      </c>
      <c r="Y23" s="34">
        <f t="shared" si="4"/>
        <v>2.5882352941176472</v>
      </c>
      <c r="Z23" s="25"/>
      <c r="AA23" s="25"/>
      <c r="AB23" s="25"/>
    </row>
    <row r="24" spans="1:28" s="6" customFormat="1">
      <c r="A24" s="35" t="s">
        <v>41</v>
      </c>
      <c r="B24" s="36" t="s">
        <v>42</v>
      </c>
      <c r="C24" s="37">
        <v>132</v>
      </c>
      <c r="D24" s="37">
        <v>186</v>
      </c>
      <c r="E24" s="37">
        <v>138</v>
      </c>
      <c r="F24" s="37">
        <f t="shared" si="0"/>
        <v>107</v>
      </c>
      <c r="G24" s="37"/>
      <c r="H24" s="37">
        <v>23</v>
      </c>
      <c r="I24" s="37">
        <v>19</v>
      </c>
      <c r="J24" s="37">
        <v>27</v>
      </c>
      <c r="K24" s="37">
        <v>38</v>
      </c>
      <c r="L24" s="37"/>
      <c r="M24" s="38">
        <f t="shared" si="1"/>
        <v>2.5994486018117369E-2</v>
      </c>
      <c r="N24" s="38">
        <f t="shared" si="1"/>
        <v>3.0481809242871191E-2</v>
      </c>
      <c r="O24" s="38">
        <f t="shared" si="1"/>
        <v>3.2288254562470753E-2</v>
      </c>
      <c r="P24" s="38">
        <f t="shared" si="1"/>
        <v>2.5832930951231289E-2</v>
      </c>
      <c r="Q24" s="37"/>
      <c r="R24" s="37">
        <f t="shared" si="5"/>
        <v>-48</v>
      </c>
      <c r="S24" s="39">
        <f t="shared" si="2"/>
        <v>-0.25806451612903225</v>
      </c>
      <c r="T24" s="37"/>
      <c r="U24" s="37">
        <f t="shared" si="6"/>
        <v>-79</v>
      </c>
      <c r="V24" s="39">
        <f t="shared" si="3"/>
        <v>-0.42473118279569894</v>
      </c>
      <c r="W24" s="37"/>
      <c r="X24" s="37">
        <f t="shared" si="7"/>
        <v>-31</v>
      </c>
      <c r="Y24" s="40">
        <f t="shared" si="4"/>
        <v>-0.22463768115942029</v>
      </c>
      <c r="Z24" s="25"/>
      <c r="AA24" s="25"/>
      <c r="AB24" s="25"/>
    </row>
    <row r="25" spans="1:28" s="6" customFormat="1">
      <c r="A25" s="22" t="s">
        <v>43</v>
      </c>
      <c r="B25" s="23" t="s">
        <v>44</v>
      </c>
      <c r="C25" s="25">
        <v>80</v>
      </c>
      <c r="D25" s="25">
        <v>100</v>
      </c>
      <c r="E25" s="25">
        <v>70</v>
      </c>
      <c r="F25" s="25">
        <f t="shared" si="0"/>
        <v>76</v>
      </c>
      <c r="G25" s="25"/>
      <c r="H25" s="25">
        <v>15</v>
      </c>
      <c r="I25" s="25">
        <v>21</v>
      </c>
      <c r="J25" s="25">
        <v>14</v>
      </c>
      <c r="K25" s="25">
        <v>26</v>
      </c>
      <c r="L25" s="25"/>
      <c r="M25" s="42">
        <f t="shared" si="1"/>
        <v>1.5754233950374164E-2</v>
      </c>
      <c r="N25" s="42">
        <f t="shared" si="1"/>
        <v>1.638806948541462E-2</v>
      </c>
      <c r="O25" s="42">
        <f t="shared" si="1"/>
        <v>1.6378100140383715E-2</v>
      </c>
      <c r="P25" s="42">
        <f t="shared" si="1"/>
        <v>1.834862385321101E-2</v>
      </c>
      <c r="Q25" s="25"/>
      <c r="R25" s="25">
        <f t="shared" si="5"/>
        <v>-30</v>
      </c>
      <c r="S25" s="27">
        <f t="shared" si="2"/>
        <v>-0.3</v>
      </c>
      <c r="T25" s="25"/>
      <c r="U25" s="25">
        <f t="shared" si="6"/>
        <v>-24</v>
      </c>
      <c r="V25" s="27">
        <f t="shared" si="3"/>
        <v>-0.24</v>
      </c>
      <c r="W25" s="25"/>
      <c r="X25" s="25">
        <f t="shared" si="7"/>
        <v>6</v>
      </c>
      <c r="Y25" s="27">
        <f t="shared" si="4"/>
        <v>8.5714285714285715E-2</v>
      </c>
      <c r="Z25" s="25"/>
      <c r="AA25" s="25"/>
      <c r="AB25" s="25"/>
    </row>
    <row r="26" spans="1:28" s="6" customFormat="1">
      <c r="A26" s="43" t="s">
        <v>45</v>
      </c>
      <c r="B26" s="44" t="s">
        <v>46</v>
      </c>
      <c r="C26" s="45">
        <v>32</v>
      </c>
      <c r="D26" s="45">
        <v>45</v>
      </c>
      <c r="E26" s="45">
        <v>29</v>
      </c>
      <c r="F26" s="45">
        <f t="shared" si="0"/>
        <v>42</v>
      </c>
      <c r="G26" s="45"/>
      <c r="H26" s="45">
        <v>9</v>
      </c>
      <c r="I26" s="45">
        <v>14</v>
      </c>
      <c r="J26" s="45">
        <v>12</v>
      </c>
      <c r="K26" s="45">
        <v>7</v>
      </c>
      <c r="L26" s="45"/>
      <c r="M26" s="46">
        <f t="shared" ref="M26:P60" si="8">C26/C$96</f>
        <v>6.301693580149665E-3</v>
      </c>
      <c r="N26" s="46">
        <f t="shared" si="8"/>
        <v>7.3746312684365781E-3</v>
      </c>
      <c r="O26" s="46">
        <f t="shared" si="8"/>
        <v>6.7852129153018253E-3</v>
      </c>
      <c r="P26" s="46">
        <f t="shared" si="8"/>
        <v>1.0140028971511348E-2</v>
      </c>
      <c r="Q26" s="45"/>
      <c r="R26" s="45">
        <f t="shared" si="5"/>
        <v>-16</v>
      </c>
      <c r="S26" s="47">
        <f t="shared" si="2"/>
        <v>-0.35555555555555557</v>
      </c>
      <c r="T26" s="45"/>
      <c r="U26" s="45">
        <f t="shared" si="6"/>
        <v>-3</v>
      </c>
      <c r="V26" s="47">
        <f t="shared" si="3"/>
        <v>-6.6666666666666666E-2</v>
      </c>
      <c r="W26" s="45"/>
      <c r="X26" s="45">
        <f t="shared" si="7"/>
        <v>13</v>
      </c>
      <c r="Y26" s="47">
        <f t="shared" si="4"/>
        <v>0.44827586206896552</v>
      </c>
      <c r="Z26" s="25"/>
      <c r="AA26" s="25"/>
      <c r="AB26" s="25"/>
    </row>
    <row r="27" spans="1:28" s="6" customFormat="1">
      <c r="A27" s="29" t="s">
        <v>47</v>
      </c>
      <c r="B27" s="30" t="s">
        <v>48</v>
      </c>
      <c r="C27" s="32">
        <v>59</v>
      </c>
      <c r="D27" s="32">
        <v>83</v>
      </c>
      <c r="E27" s="32">
        <v>40</v>
      </c>
      <c r="F27" s="32">
        <f t="shared" si="0"/>
        <v>43</v>
      </c>
      <c r="G27" s="32"/>
      <c r="H27" s="32">
        <v>11</v>
      </c>
      <c r="I27" s="32">
        <v>11</v>
      </c>
      <c r="J27" s="32">
        <v>10</v>
      </c>
      <c r="K27" s="32">
        <v>11</v>
      </c>
      <c r="L27" s="32"/>
      <c r="M27" s="41">
        <f t="shared" si="8"/>
        <v>1.1618747538400946E-2</v>
      </c>
      <c r="N27" s="41">
        <f t="shared" si="8"/>
        <v>1.3602097672894133E-2</v>
      </c>
      <c r="O27" s="41">
        <f t="shared" si="8"/>
        <v>9.358914365933552E-3</v>
      </c>
      <c r="P27" s="41">
        <f t="shared" si="8"/>
        <v>1.0381458232737808E-2</v>
      </c>
      <c r="Q27" s="32"/>
      <c r="R27" s="32">
        <f t="shared" si="5"/>
        <v>-43</v>
      </c>
      <c r="S27" s="34">
        <f t="shared" si="2"/>
        <v>-0.51807228915662651</v>
      </c>
      <c r="T27" s="32"/>
      <c r="U27" s="32">
        <f t="shared" si="6"/>
        <v>-40</v>
      </c>
      <c r="V27" s="34">
        <f t="shared" si="3"/>
        <v>-0.48192771084337349</v>
      </c>
      <c r="W27" s="32"/>
      <c r="X27" s="32">
        <f t="shared" si="7"/>
        <v>3</v>
      </c>
      <c r="Y27" s="34">
        <f t="shared" si="4"/>
        <v>7.4999999999999997E-2</v>
      </c>
      <c r="Z27" s="25"/>
      <c r="AA27" s="25"/>
      <c r="AB27" s="25"/>
    </row>
    <row r="28" spans="1:28" s="6" customFormat="1">
      <c r="A28" s="22" t="s">
        <v>49</v>
      </c>
      <c r="B28" s="23" t="s">
        <v>50</v>
      </c>
      <c r="C28" s="25">
        <v>115</v>
      </c>
      <c r="D28" s="25">
        <v>107</v>
      </c>
      <c r="E28" s="25">
        <v>88</v>
      </c>
      <c r="F28" s="25">
        <f t="shared" si="0"/>
        <v>91</v>
      </c>
      <c r="G28" s="25"/>
      <c r="H28" s="25">
        <v>22</v>
      </c>
      <c r="I28" s="25">
        <v>19</v>
      </c>
      <c r="J28" s="25">
        <v>22</v>
      </c>
      <c r="K28" s="25">
        <v>28</v>
      </c>
      <c r="L28" s="25"/>
      <c r="M28" s="42">
        <f t="shared" si="8"/>
        <v>2.2646711303662859E-2</v>
      </c>
      <c r="N28" s="42">
        <f t="shared" si="8"/>
        <v>1.7535234349393643E-2</v>
      </c>
      <c r="O28" s="42">
        <f t="shared" si="8"/>
        <v>2.0589611605053813E-2</v>
      </c>
      <c r="P28" s="42">
        <f t="shared" si="8"/>
        <v>2.1970062771607918E-2</v>
      </c>
      <c r="Q28" s="25"/>
      <c r="R28" s="25">
        <f t="shared" si="5"/>
        <v>-19</v>
      </c>
      <c r="S28" s="27">
        <f t="shared" si="2"/>
        <v>-0.17757009345794392</v>
      </c>
      <c r="T28" s="25"/>
      <c r="U28" s="25">
        <f t="shared" si="6"/>
        <v>-16</v>
      </c>
      <c r="V28" s="27">
        <f t="shared" si="3"/>
        <v>-0.14953271028037382</v>
      </c>
      <c r="W28" s="25"/>
      <c r="X28" s="25">
        <f t="shared" si="7"/>
        <v>3</v>
      </c>
      <c r="Y28" s="27">
        <f t="shared" si="4"/>
        <v>3.4090909090909088E-2</v>
      </c>
      <c r="Z28" s="25"/>
      <c r="AA28" s="25"/>
      <c r="AB28" s="25"/>
    </row>
    <row r="29" spans="1:28" s="6" customFormat="1">
      <c r="A29" s="22" t="s">
        <v>51</v>
      </c>
      <c r="B29" s="23" t="s">
        <v>52</v>
      </c>
      <c r="C29" s="25">
        <v>72</v>
      </c>
      <c r="D29" s="25">
        <v>92</v>
      </c>
      <c r="E29" s="25">
        <v>65</v>
      </c>
      <c r="F29" s="25">
        <f t="shared" si="0"/>
        <v>60</v>
      </c>
      <c r="G29" s="25"/>
      <c r="H29" s="25">
        <v>14</v>
      </c>
      <c r="I29" s="25">
        <v>13</v>
      </c>
      <c r="J29" s="25">
        <v>14</v>
      </c>
      <c r="K29" s="25">
        <v>19</v>
      </c>
      <c r="L29" s="25"/>
      <c r="M29" s="42">
        <f t="shared" si="8"/>
        <v>1.4178810555336747E-2</v>
      </c>
      <c r="N29" s="42">
        <f t="shared" si="8"/>
        <v>1.5077023926581449E-2</v>
      </c>
      <c r="O29" s="42">
        <f t="shared" si="8"/>
        <v>1.5208235844642022E-2</v>
      </c>
      <c r="P29" s="42">
        <f t="shared" si="8"/>
        <v>1.4485755673587638E-2</v>
      </c>
      <c r="Q29" s="25"/>
      <c r="R29" s="25">
        <f t="shared" si="5"/>
        <v>-27</v>
      </c>
      <c r="S29" s="27">
        <f t="shared" si="2"/>
        <v>-0.29347826086956524</v>
      </c>
      <c r="T29" s="25"/>
      <c r="U29" s="25">
        <f t="shared" si="6"/>
        <v>-32</v>
      </c>
      <c r="V29" s="27">
        <f t="shared" si="3"/>
        <v>-0.34782608695652173</v>
      </c>
      <c r="W29" s="25"/>
      <c r="X29" s="25">
        <f t="shared" si="7"/>
        <v>-5</v>
      </c>
      <c r="Y29" s="27">
        <f t="shared" si="4"/>
        <v>-7.6923076923076927E-2</v>
      </c>
      <c r="Z29" s="25"/>
      <c r="AA29" s="25"/>
      <c r="AB29" s="25"/>
    </row>
    <row r="30" spans="1:28" s="6" customFormat="1">
      <c r="A30" s="35" t="s">
        <v>53</v>
      </c>
      <c r="B30" s="36" t="s">
        <v>54</v>
      </c>
      <c r="C30" s="37">
        <v>74</v>
      </c>
      <c r="D30" s="37">
        <v>119</v>
      </c>
      <c r="E30" s="37">
        <v>61</v>
      </c>
      <c r="F30" s="37">
        <f t="shared" si="0"/>
        <v>46</v>
      </c>
      <c r="G30" s="37"/>
      <c r="H30" s="37">
        <v>15</v>
      </c>
      <c r="I30" s="37">
        <v>5</v>
      </c>
      <c r="J30" s="37">
        <v>17</v>
      </c>
      <c r="K30" s="37">
        <v>9</v>
      </c>
      <c r="L30" s="37"/>
      <c r="M30" s="38">
        <f t="shared" si="8"/>
        <v>1.45726664040961E-2</v>
      </c>
      <c r="N30" s="38">
        <f t="shared" si="8"/>
        <v>1.9501802687643396E-2</v>
      </c>
      <c r="O30" s="38">
        <f t="shared" si="8"/>
        <v>1.4272344408048667E-2</v>
      </c>
      <c r="P30" s="38">
        <f t="shared" si="8"/>
        <v>1.110574601641719E-2</v>
      </c>
      <c r="Q30" s="37"/>
      <c r="R30" s="37">
        <f t="shared" si="5"/>
        <v>-58</v>
      </c>
      <c r="S30" s="39">
        <f t="shared" si="2"/>
        <v>-0.48739495798319327</v>
      </c>
      <c r="T30" s="37"/>
      <c r="U30" s="37">
        <f t="shared" si="6"/>
        <v>-73</v>
      </c>
      <c r="V30" s="39">
        <f t="shared" si="3"/>
        <v>-0.61344537815126055</v>
      </c>
      <c r="W30" s="37"/>
      <c r="X30" s="37">
        <f t="shared" si="7"/>
        <v>-15</v>
      </c>
      <c r="Y30" s="40">
        <f t="shared" si="4"/>
        <v>-0.24590163934426229</v>
      </c>
      <c r="Z30" s="25"/>
      <c r="AA30" s="25"/>
      <c r="AB30" s="25"/>
    </row>
    <row r="31" spans="1:28" s="6" customFormat="1">
      <c r="A31" s="29" t="s">
        <v>55</v>
      </c>
      <c r="B31" s="30" t="s">
        <v>56</v>
      </c>
      <c r="C31" s="32">
        <v>38</v>
      </c>
      <c r="D31" s="32">
        <v>35</v>
      </c>
      <c r="E31" s="32">
        <v>31</v>
      </c>
      <c r="F31" s="32">
        <f t="shared" si="0"/>
        <v>32</v>
      </c>
      <c r="G31" s="32"/>
      <c r="H31" s="32">
        <v>2</v>
      </c>
      <c r="I31" s="32">
        <v>11</v>
      </c>
      <c r="J31" s="32">
        <v>11</v>
      </c>
      <c r="K31" s="32">
        <v>8</v>
      </c>
      <c r="L31" s="32"/>
      <c r="M31" s="41">
        <f t="shared" si="8"/>
        <v>7.4832611264277274E-3</v>
      </c>
      <c r="N31" s="41">
        <f t="shared" si="8"/>
        <v>5.7358243198951161E-3</v>
      </c>
      <c r="O31" s="41">
        <f t="shared" si="8"/>
        <v>7.2531586335985027E-3</v>
      </c>
      <c r="P31" s="41">
        <f t="shared" si="8"/>
        <v>7.7257363592467404E-3</v>
      </c>
      <c r="Q31" s="32"/>
      <c r="R31" s="32">
        <f t="shared" si="5"/>
        <v>-4</v>
      </c>
      <c r="S31" s="34">
        <f t="shared" si="2"/>
        <v>-0.11428571428571428</v>
      </c>
      <c r="T31" s="32"/>
      <c r="U31" s="32">
        <f t="shared" si="6"/>
        <v>-3</v>
      </c>
      <c r="V31" s="34">
        <f t="shared" si="3"/>
        <v>-8.5714285714285715E-2</v>
      </c>
      <c r="W31" s="32"/>
      <c r="X31" s="32">
        <f t="shared" si="7"/>
        <v>1</v>
      </c>
      <c r="Y31" s="34">
        <f t="shared" si="4"/>
        <v>3.2258064516129031E-2</v>
      </c>
      <c r="Z31" s="25"/>
      <c r="AA31" s="25"/>
      <c r="AB31" s="25"/>
    </row>
    <row r="32" spans="1:28" s="6" customFormat="1">
      <c r="A32" s="35" t="s">
        <v>57</v>
      </c>
      <c r="B32" s="36" t="s">
        <v>58</v>
      </c>
      <c r="C32" s="37">
        <v>111</v>
      </c>
      <c r="D32" s="37">
        <v>319</v>
      </c>
      <c r="E32" s="37">
        <v>176</v>
      </c>
      <c r="F32" s="37">
        <f t="shared" si="0"/>
        <v>68</v>
      </c>
      <c r="G32" s="37"/>
      <c r="H32" s="37">
        <v>20</v>
      </c>
      <c r="I32" s="37">
        <v>11</v>
      </c>
      <c r="J32" s="37">
        <v>25</v>
      </c>
      <c r="K32" s="37">
        <v>12</v>
      </c>
      <c r="L32" s="37"/>
      <c r="M32" s="38">
        <f t="shared" si="8"/>
        <v>2.1858999606144153E-2</v>
      </c>
      <c r="N32" s="38">
        <f t="shared" si="8"/>
        <v>5.2277941658472632E-2</v>
      </c>
      <c r="O32" s="38">
        <f t="shared" si="8"/>
        <v>4.1179223210107627E-2</v>
      </c>
      <c r="P32" s="38">
        <f t="shared" si="8"/>
        <v>1.6417189763399325E-2</v>
      </c>
      <c r="Q32" s="37"/>
      <c r="R32" s="37">
        <f t="shared" si="5"/>
        <v>-143</v>
      </c>
      <c r="S32" s="39">
        <f t="shared" si="2"/>
        <v>-0.44827586206896552</v>
      </c>
      <c r="T32" s="37"/>
      <c r="U32" s="37">
        <f t="shared" si="6"/>
        <v>-251</v>
      </c>
      <c r="V32" s="39">
        <f t="shared" si="3"/>
        <v>-0.78683385579937304</v>
      </c>
      <c r="W32" s="37"/>
      <c r="X32" s="37">
        <f t="shared" si="7"/>
        <v>-108</v>
      </c>
      <c r="Y32" s="40">
        <f t="shared" si="4"/>
        <v>-0.61363636363636365</v>
      </c>
      <c r="Z32" s="25"/>
      <c r="AA32" s="25"/>
      <c r="AB32" s="25"/>
    </row>
    <row r="33" spans="1:28" s="6" customFormat="1">
      <c r="A33" s="22" t="s">
        <v>59</v>
      </c>
      <c r="B33" s="23" t="s">
        <v>60</v>
      </c>
      <c r="C33" s="25">
        <v>79</v>
      </c>
      <c r="D33" s="25">
        <v>89</v>
      </c>
      <c r="E33" s="25">
        <v>45</v>
      </c>
      <c r="F33" s="25">
        <f t="shared" si="0"/>
        <v>51</v>
      </c>
      <c r="G33" s="25"/>
      <c r="H33" s="25">
        <v>11</v>
      </c>
      <c r="I33" s="25">
        <v>9</v>
      </c>
      <c r="J33" s="25">
        <v>11</v>
      </c>
      <c r="K33" s="25">
        <v>20</v>
      </c>
      <c r="L33" s="25"/>
      <c r="M33" s="42">
        <f t="shared" si="8"/>
        <v>1.5557306025994486E-2</v>
      </c>
      <c r="N33" s="42">
        <f t="shared" si="8"/>
        <v>1.458538184201901E-2</v>
      </c>
      <c r="O33" s="42">
        <f t="shared" si="8"/>
        <v>1.0528778661675245E-2</v>
      </c>
      <c r="P33" s="42">
        <f t="shared" si="8"/>
        <v>1.2312892322549493E-2</v>
      </c>
      <c r="Q33" s="25"/>
      <c r="R33" s="25">
        <f t="shared" si="5"/>
        <v>-44</v>
      </c>
      <c r="S33" s="27">
        <f t="shared" si="2"/>
        <v>-0.4943820224719101</v>
      </c>
      <c r="T33" s="25"/>
      <c r="U33" s="25">
        <f t="shared" si="6"/>
        <v>-38</v>
      </c>
      <c r="V33" s="27">
        <f t="shared" si="3"/>
        <v>-0.42696629213483145</v>
      </c>
      <c r="W33" s="25"/>
      <c r="X33" s="25">
        <f t="shared" si="7"/>
        <v>6</v>
      </c>
      <c r="Y33" s="27">
        <f t="shared" si="4"/>
        <v>0.13333333333333333</v>
      </c>
      <c r="Z33" s="25"/>
      <c r="AA33" s="25"/>
      <c r="AB33" s="25"/>
    </row>
    <row r="34" spans="1:28" s="6" customFormat="1">
      <c r="A34" s="43" t="s">
        <v>61</v>
      </c>
      <c r="B34" s="44" t="s">
        <v>62</v>
      </c>
      <c r="C34" s="45">
        <v>71</v>
      </c>
      <c r="D34" s="45">
        <v>86</v>
      </c>
      <c r="E34" s="45">
        <v>54</v>
      </c>
      <c r="F34" s="45">
        <f t="shared" si="0"/>
        <v>48</v>
      </c>
      <c r="G34" s="45"/>
      <c r="H34" s="45">
        <v>10</v>
      </c>
      <c r="I34" s="45">
        <v>7</v>
      </c>
      <c r="J34" s="45">
        <v>19</v>
      </c>
      <c r="K34" s="45">
        <v>12</v>
      </c>
      <c r="L34" s="45"/>
      <c r="M34" s="46">
        <f t="shared" si="8"/>
        <v>1.3981882630957069E-2</v>
      </c>
      <c r="N34" s="46">
        <f t="shared" si="8"/>
        <v>1.4093739757456572E-2</v>
      </c>
      <c r="O34" s="46">
        <f t="shared" si="8"/>
        <v>1.2634534394010294E-2</v>
      </c>
      <c r="P34" s="46">
        <f t="shared" si="8"/>
        <v>1.1588604538870111E-2</v>
      </c>
      <c r="Q34" s="45"/>
      <c r="R34" s="45">
        <f t="shared" si="5"/>
        <v>-32</v>
      </c>
      <c r="S34" s="47">
        <f t="shared" si="2"/>
        <v>-0.37209302325581395</v>
      </c>
      <c r="T34" s="45"/>
      <c r="U34" s="45">
        <f t="shared" si="6"/>
        <v>-38</v>
      </c>
      <c r="V34" s="47">
        <f t="shared" si="3"/>
        <v>-0.44186046511627908</v>
      </c>
      <c r="W34" s="45"/>
      <c r="X34" s="45">
        <f t="shared" si="7"/>
        <v>-6</v>
      </c>
      <c r="Y34" s="47">
        <f t="shared" si="4"/>
        <v>-0.1111111111111111</v>
      </c>
      <c r="Z34" s="25"/>
      <c r="AA34" s="25"/>
      <c r="AB34" s="25"/>
    </row>
    <row r="35" spans="1:28" s="6" customFormat="1">
      <c r="A35" s="29" t="s">
        <v>63</v>
      </c>
      <c r="B35" s="30" t="s">
        <v>64</v>
      </c>
      <c r="C35" s="32">
        <v>82</v>
      </c>
      <c r="D35" s="32">
        <v>98</v>
      </c>
      <c r="E35" s="32">
        <v>70</v>
      </c>
      <c r="F35" s="32">
        <f t="shared" si="0"/>
        <v>46</v>
      </c>
      <c r="G35" s="32"/>
      <c r="H35" s="32">
        <v>10</v>
      </c>
      <c r="I35" s="32">
        <v>17</v>
      </c>
      <c r="J35" s="32">
        <v>10</v>
      </c>
      <c r="K35" s="32">
        <v>9</v>
      </c>
      <c r="L35" s="32"/>
      <c r="M35" s="41">
        <f t="shared" si="8"/>
        <v>1.6148089799133517E-2</v>
      </c>
      <c r="N35" s="41">
        <f t="shared" si="8"/>
        <v>1.6060308095706327E-2</v>
      </c>
      <c r="O35" s="41">
        <f t="shared" si="8"/>
        <v>1.6378100140383715E-2</v>
      </c>
      <c r="P35" s="41">
        <f t="shared" si="8"/>
        <v>1.110574601641719E-2</v>
      </c>
      <c r="Q35" s="32"/>
      <c r="R35" s="32">
        <f t="shared" si="5"/>
        <v>-28</v>
      </c>
      <c r="S35" s="34">
        <f t="shared" si="2"/>
        <v>-0.2857142857142857</v>
      </c>
      <c r="T35" s="32"/>
      <c r="U35" s="32">
        <f t="shared" si="6"/>
        <v>-52</v>
      </c>
      <c r="V35" s="34">
        <f t="shared" si="3"/>
        <v>-0.53061224489795922</v>
      </c>
      <c r="W35" s="32"/>
      <c r="X35" s="32">
        <f t="shared" si="7"/>
        <v>-24</v>
      </c>
      <c r="Y35" s="34">
        <f t="shared" si="4"/>
        <v>-0.34285714285714286</v>
      </c>
      <c r="Z35" s="25"/>
      <c r="AA35" s="25"/>
      <c r="AB35" s="25"/>
    </row>
    <row r="36" spans="1:28" s="6" customFormat="1">
      <c r="A36" s="22" t="s">
        <v>65</v>
      </c>
      <c r="B36" s="23" t="s">
        <v>66</v>
      </c>
      <c r="C36" s="25">
        <v>20</v>
      </c>
      <c r="D36" s="25">
        <v>27</v>
      </c>
      <c r="E36" s="25">
        <v>9</v>
      </c>
      <c r="F36" s="25">
        <f t="shared" si="0"/>
        <v>16</v>
      </c>
      <c r="G36" s="25"/>
      <c r="H36" s="25">
        <v>4</v>
      </c>
      <c r="I36" s="25">
        <v>4</v>
      </c>
      <c r="J36" s="25">
        <v>6</v>
      </c>
      <c r="K36" s="25">
        <v>2</v>
      </c>
      <c r="L36" s="25"/>
      <c r="M36" s="42">
        <f t="shared" si="8"/>
        <v>3.9385584875935411E-3</v>
      </c>
      <c r="N36" s="42">
        <f t="shared" si="8"/>
        <v>4.4247787610619468E-3</v>
      </c>
      <c r="O36" s="42">
        <f t="shared" si="8"/>
        <v>2.1057557323350493E-3</v>
      </c>
      <c r="P36" s="42">
        <f t="shared" si="8"/>
        <v>3.8628681796233702E-3</v>
      </c>
      <c r="Q36" s="25"/>
      <c r="R36" s="25">
        <f t="shared" si="5"/>
        <v>-18</v>
      </c>
      <c r="S36" s="27">
        <f t="shared" si="2"/>
        <v>-0.66666666666666663</v>
      </c>
      <c r="T36" s="25"/>
      <c r="U36" s="25">
        <f t="shared" si="6"/>
        <v>-11</v>
      </c>
      <c r="V36" s="27">
        <f t="shared" si="3"/>
        <v>-0.40740740740740738</v>
      </c>
      <c r="W36" s="25"/>
      <c r="X36" s="25">
        <f t="shared" si="7"/>
        <v>7</v>
      </c>
      <c r="Y36" s="27">
        <f t="shared" si="4"/>
        <v>0.77777777777777779</v>
      </c>
      <c r="Z36" s="25"/>
      <c r="AA36" s="25"/>
      <c r="AB36" s="25"/>
    </row>
    <row r="37" spans="1:28" s="6" customFormat="1">
      <c r="A37" s="35" t="s">
        <v>67</v>
      </c>
      <c r="B37" s="36" t="s">
        <v>68</v>
      </c>
      <c r="C37" s="37">
        <v>230</v>
      </c>
      <c r="D37" s="37">
        <v>242</v>
      </c>
      <c r="E37" s="37">
        <v>165</v>
      </c>
      <c r="F37" s="37">
        <f t="shared" si="0"/>
        <v>120</v>
      </c>
      <c r="G37" s="37"/>
      <c r="H37" s="37">
        <v>20</v>
      </c>
      <c r="I37" s="37">
        <v>31</v>
      </c>
      <c r="J37" s="37">
        <v>35</v>
      </c>
      <c r="K37" s="37">
        <v>34</v>
      </c>
      <c r="L37" s="37"/>
      <c r="M37" s="38">
        <f t="shared" si="8"/>
        <v>4.5293422607325717E-2</v>
      </c>
      <c r="N37" s="38">
        <f t="shared" si="8"/>
        <v>3.9659128154703377E-2</v>
      </c>
      <c r="O37" s="38">
        <f t="shared" si="8"/>
        <v>3.8605521759475903E-2</v>
      </c>
      <c r="P37" s="38">
        <f t="shared" si="8"/>
        <v>2.8971511347175277E-2</v>
      </c>
      <c r="Q37" s="37"/>
      <c r="R37" s="37">
        <f t="shared" si="5"/>
        <v>-77</v>
      </c>
      <c r="S37" s="39">
        <f t="shared" si="2"/>
        <v>-0.31818181818181818</v>
      </c>
      <c r="T37" s="37"/>
      <c r="U37" s="37">
        <f t="shared" si="6"/>
        <v>-122</v>
      </c>
      <c r="V37" s="39">
        <f t="shared" si="3"/>
        <v>-0.50413223140495866</v>
      </c>
      <c r="W37" s="37"/>
      <c r="X37" s="37">
        <f t="shared" si="7"/>
        <v>-45</v>
      </c>
      <c r="Y37" s="40">
        <f t="shared" si="4"/>
        <v>-0.27272727272727271</v>
      </c>
      <c r="Z37" s="25"/>
      <c r="AA37" s="25"/>
      <c r="AB37" s="25"/>
    </row>
    <row r="38" spans="1:28" s="6" customFormat="1">
      <c r="A38" s="43" t="s">
        <v>69</v>
      </c>
      <c r="B38" s="44" t="s">
        <v>70</v>
      </c>
      <c r="C38" s="45">
        <v>15</v>
      </c>
      <c r="D38" s="45">
        <v>20</v>
      </c>
      <c r="E38" s="45">
        <v>11</v>
      </c>
      <c r="F38" s="45">
        <f t="shared" si="0"/>
        <v>9</v>
      </c>
      <c r="G38" s="45"/>
      <c r="H38" s="45">
        <v>4</v>
      </c>
      <c r="I38" s="45">
        <v>1</v>
      </c>
      <c r="J38" s="45">
        <v>2</v>
      </c>
      <c r="K38" s="45">
        <v>2</v>
      </c>
      <c r="L38" s="45"/>
      <c r="M38" s="46">
        <f t="shared" si="8"/>
        <v>2.9539188656951556E-3</v>
      </c>
      <c r="N38" s="46">
        <f t="shared" si="8"/>
        <v>3.2776138970829235E-3</v>
      </c>
      <c r="O38" s="46">
        <f t="shared" si="8"/>
        <v>2.5737014506317267E-3</v>
      </c>
      <c r="P38" s="46">
        <f t="shared" si="8"/>
        <v>2.1728633510381457E-3</v>
      </c>
      <c r="Q38" s="45"/>
      <c r="R38" s="45">
        <f t="shared" si="5"/>
        <v>-9</v>
      </c>
      <c r="S38" s="47">
        <f t="shared" si="2"/>
        <v>-0.45</v>
      </c>
      <c r="T38" s="45"/>
      <c r="U38" s="45">
        <f t="shared" si="6"/>
        <v>-11</v>
      </c>
      <c r="V38" s="47">
        <f t="shared" si="3"/>
        <v>-0.55000000000000004</v>
      </c>
      <c r="W38" s="45"/>
      <c r="X38" s="45">
        <f t="shared" si="7"/>
        <v>-2</v>
      </c>
      <c r="Y38" s="47">
        <f t="shared" si="4"/>
        <v>-0.18181818181818182</v>
      </c>
      <c r="Z38" s="25"/>
      <c r="AA38" s="25"/>
      <c r="AB38" s="25"/>
    </row>
    <row r="39" spans="1:28" s="6" customFormat="1">
      <c r="A39" s="29" t="s">
        <v>71</v>
      </c>
      <c r="B39" s="30" t="s">
        <v>72</v>
      </c>
      <c r="C39" s="32">
        <v>43</v>
      </c>
      <c r="D39" s="32">
        <v>48</v>
      </c>
      <c r="E39" s="32">
        <v>27</v>
      </c>
      <c r="F39" s="32">
        <f t="shared" si="0"/>
        <v>31</v>
      </c>
      <c r="G39" s="32"/>
      <c r="H39" s="32">
        <v>4</v>
      </c>
      <c r="I39" s="32">
        <v>10</v>
      </c>
      <c r="J39" s="32">
        <v>9</v>
      </c>
      <c r="K39" s="32">
        <v>8</v>
      </c>
      <c r="L39" s="32"/>
      <c r="M39" s="41">
        <f t="shared" si="8"/>
        <v>8.4679007483261133E-3</v>
      </c>
      <c r="N39" s="41">
        <f t="shared" si="8"/>
        <v>7.8662733529990172E-3</v>
      </c>
      <c r="O39" s="41">
        <f t="shared" si="8"/>
        <v>6.3172671970051471E-3</v>
      </c>
      <c r="P39" s="41">
        <f t="shared" si="8"/>
        <v>7.4843070980202802E-3</v>
      </c>
      <c r="Q39" s="32"/>
      <c r="R39" s="32">
        <f t="shared" si="5"/>
        <v>-21</v>
      </c>
      <c r="S39" s="34">
        <f t="shared" si="2"/>
        <v>-0.4375</v>
      </c>
      <c r="T39" s="32"/>
      <c r="U39" s="32">
        <f t="shared" si="6"/>
        <v>-17</v>
      </c>
      <c r="V39" s="34">
        <f t="shared" si="3"/>
        <v>-0.35416666666666669</v>
      </c>
      <c r="W39" s="32"/>
      <c r="X39" s="32">
        <f t="shared" si="7"/>
        <v>4</v>
      </c>
      <c r="Y39" s="34">
        <f t="shared" si="4"/>
        <v>0.14814814814814814</v>
      </c>
      <c r="Z39" s="25"/>
      <c r="AA39" s="25"/>
      <c r="AB39" s="25"/>
    </row>
    <row r="40" spans="1:28" s="6" customFormat="1">
      <c r="A40" s="22" t="s">
        <v>73</v>
      </c>
      <c r="B40" s="23" t="s">
        <v>74</v>
      </c>
      <c r="C40" s="25">
        <v>15</v>
      </c>
      <c r="D40" s="25">
        <v>25</v>
      </c>
      <c r="E40" s="25">
        <v>13</v>
      </c>
      <c r="F40" s="25">
        <f t="shared" si="0"/>
        <v>24</v>
      </c>
      <c r="G40" s="25"/>
      <c r="H40" s="25">
        <v>9</v>
      </c>
      <c r="I40" s="25">
        <v>8</v>
      </c>
      <c r="J40" s="25">
        <v>5</v>
      </c>
      <c r="K40" s="25">
        <v>2</v>
      </c>
      <c r="L40" s="25"/>
      <c r="M40" s="42">
        <f t="shared" si="8"/>
        <v>2.9539188656951556E-3</v>
      </c>
      <c r="N40" s="42">
        <f t="shared" si="8"/>
        <v>4.097017371353655E-3</v>
      </c>
      <c r="O40" s="42">
        <f t="shared" si="8"/>
        <v>3.0416471689284044E-3</v>
      </c>
      <c r="P40" s="42">
        <f t="shared" si="8"/>
        <v>5.7943022694350553E-3</v>
      </c>
      <c r="Q40" s="25"/>
      <c r="R40" s="25">
        <f t="shared" si="5"/>
        <v>-12</v>
      </c>
      <c r="S40" s="27">
        <f t="shared" si="2"/>
        <v>-0.48</v>
      </c>
      <c r="T40" s="25"/>
      <c r="U40" s="25">
        <f t="shared" si="6"/>
        <v>-1</v>
      </c>
      <c r="V40" s="27">
        <f t="shared" si="3"/>
        <v>-0.04</v>
      </c>
      <c r="W40" s="25"/>
      <c r="X40" s="25">
        <f t="shared" si="7"/>
        <v>11</v>
      </c>
      <c r="Y40" s="27">
        <f t="shared" si="4"/>
        <v>0.84615384615384615</v>
      </c>
      <c r="Z40" s="25"/>
      <c r="AA40" s="25"/>
      <c r="AB40" s="25"/>
    </row>
    <row r="41" spans="1:28" s="6" customFormat="1">
      <c r="A41" s="22" t="s">
        <v>75</v>
      </c>
      <c r="B41" s="23" t="s">
        <v>76</v>
      </c>
      <c r="C41" s="25">
        <v>130</v>
      </c>
      <c r="D41" s="25">
        <v>133</v>
      </c>
      <c r="E41" s="25">
        <v>125</v>
      </c>
      <c r="F41" s="25">
        <f t="shared" si="0"/>
        <v>74</v>
      </c>
      <c r="G41" s="25"/>
      <c r="H41" s="25">
        <v>21</v>
      </c>
      <c r="I41" s="25">
        <v>23</v>
      </c>
      <c r="J41" s="25">
        <v>11</v>
      </c>
      <c r="K41" s="25">
        <v>19</v>
      </c>
      <c r="L41" s="25"/>
      <c r="M41" s="42">
        <f t="shared" si="8"/>
        <v>2.5600630169358016E-2</v>
      </c>
      <c r="N41" s="42">
        <f t="shared" si="8"/>
        <v>2.1796132415601441E-2</v>
      </c>
      <c r="O41" s="42">
        <f t="shared" si="8"/>
        <v>2.9246607393542349E-2</v>
      </c>
      <c r="P41" s="42">
        <f t="shared" si="8"/>
        <v>1.7865765330758086E-2</v>
      </c>
      <c r="Q41" s="25"/>
      <c r="R41" s="25">
        <f t="shared" si="5"/>
        <v>-8</v>
      </c>
      <c r="S41" s="27">
        <f t="shared" si="2"/>
        <v>-6.0150375939849621E-2</v>
      </c>
      <c r="T41" s="25"/>
      <c r="U41" s="25">
        <f t="shared" si="6"/>
        <v>-59</v>
      </c>
      <c r="V41" s="27">
        <f t="shared" si="3"/>
        <v>-0.44360902255639095</v>
      </c>
      <c r="W41" s="25"/>
      <c r="X41" s="25">
        <f t="shared" si="7"/>
        <v>-51</v>
      </c>
      <c r="Y41" s="27">
        <f t="shared" si="4"/>
        <v>-0.40799999999999997</v>
      </c>
      <c r="Z41" s="25"/>
      <c r="AA41" s="25"/>
      <c r="AB41" s="25"/>
    </row>
    <row r="42" spans="1:28" s="6" customFormat="1">
      <c r="A42" s="43" t="s">
        <v>77</v>
      </c>
      <c r="B42" s="44" t="s">
        <v>78</v>
      </c>
      <c r="C42" s="45">
        <v>68</v>
      </c>
      <c r="D42" s="45">
        <v>94</v>
      </c>
      <c r="E42" s="45">
        <v>74</v>
      </c>
      <c r="F42" s="45">
        <f t="shared" ref="F42:F60" si="9">SUM(H42:K42)</f>
        <v>69</v>
      </c>
      <c r="G42" s="45"/>
      <c r="H42" s="45">
        <v>7</v>
      </c>
      <c r="I42" s="45">
        <v>14</v>
      </c>
      <c r="J42" s="45">
        <v>34</v>
      </c>
      <c r="K42" s="45">
        <v>14</v>
      </c>
      <c r="L42" s="45"/>
      <c r="M42" s="46">
        <f t="shared" si="8"/>
        <v>1.3391098857818039E-2</v>
      </c>
      <c r="N42" s="46">
        <f t="shared" si="8"/>
        <v>1.5404785316289742E-2</v>
      </c>
      <c r="O42" s="46">
        <f t="shared" si="8"/>
        <v>1.7313991576977071E-2</v>
      </c>
      <c r="P42" s="46">
        <f t="shared" si="8"/>
        <v>1.6658619024625784E-2</v>
      </c>
      <c r="Q42" s="45"/>
      <c r="R42" s="45">
        <f t="shared" si="5"/>
        <v>-20</v>
      </c>
      <c r="S42" s="47">
        <f t="shared" si="2"/>
        <v>-0.21276595744680851</v>
      </c>
      <c r="T42" s="45"/>
      <c r="U42" s="45">
        <f t="shared" si="6"/>
        <v>-25</v>
      </c>
      <c r="V42" s="47">
        <f t="shared" si="3"/>
        <v>-0.26595744680851063</v>
      </c>
      <c r="W42" s="45"/>
      <c r="X42" s="45">
        <f t="shared" si="7"/>
        <v>-5</v>
      </c>
      <c r="Y42" s="47">
        <f t="shared" si="4"/>
        <v>-6.7567567567567571E-2</v>
      </c>
      <c r="Z42" s="25"/>
      <c r="AA42" s="25"/>
      <c r="AB42" s="25"/>
    </row>
    <row r="43" spans="1:28" s="6" customFormat="1">
      <c r="A43" s="29" t="s">
        <v>79</v>
      </c>
      <c r="B43" s="30" t="s">
        <v>80</v>
      </c>
      <c r="C43" s="32">
        <v>32</v>
      </c>
      <c r="D43" s="32">
        <v>26</v>
      </c>
      <c r="E43" s="32">
        <v>7</v>
      </c>
      <c r="F43" s="32">
        <f t="shared" si="9"/>
        <v>8</v>
      </c>
      <c r="G43" s="32"/>
      <c r="H43" s="32">
        <v>2</v>
      </c>
      <c r="I43" s="32">
        <v>0</v>
      </c>
      <c r="J43" s="32">
        <v>5</v>
      </c>
      <c r="K43" s="32">
        <v>1</v>
      </c>
      <c r="L43" s="32"/>
      <c r="M43" s="41">
        <f t="shared" si="8"/>
        <v>6.301693580149665E-3</v>
      </c>
      <c r="N43" s="41">
        <f t="shared" si="8"/>
        <v>4.2608980662078005E-3</v>
      </c>
      <c r="O43" s="41">
        <f t="shared" si="8"/>
        <v>1.6378100140383716E-3</v>
      </c>
      <c r="P43" s="41">
        <f t="shared" si="8"/>
        <v>1.9314340898116851E-3</v>
      </c>
      <c r="Q43" s="32"/>
      <c r="R43" s="32">
        <f t="shared" si="5"/>
        <v>-19</v>
      </c>
      <c r="S43" s="34">
        <f t="shared" si="2"/>
        <v>-0.73076923076923073</v>
      </c>
      <c r="T43" s="32"/>
      <c r="U43" s="32">
        <f t="shared" si="6"/>
        <v>-18</v>
      </c>
      <c r="V43" s="34">
        <f t="shared" si="3"/>
        <v>-0.69230769230769229</v>
      </c>
      <c r="W43" s="32"/>
      <c r="X43" s="32">
        <f t="shared" si="7"/>
        <v>1</v>
      </c>
      <c r="Y43" s="34">
        <f t="shared" si="4"/>
        <v>0.14285714285714285</v>
      </c>
      <c r="Z43" s="25"/>
      <c r="AA43" s="25"/>
      <c r="AB43" s="25"/>
    </row>
    <row r="44" spans="1:28" s="6" customFormat="1">
      <c r="A44" s="35" t="s">
        <v>81</v>
      </c>
      <c r="B44" s="36" t="s">
        <v>82</v>
      </c>
      <c r="C44" s="37">
        <v>265</v>
      </c>
      <c r="D44" s="37">
        <v>378</v>
      </c>
      <c r="E44" s="37">
        <v>315</v>
      </c>
      <c r="F44" s="37">
        <f t="shared" si="9"/>
        <v>248</v>
      </c>
      <c r="G44" s="37"/>
      <c r="H44" s="37">
        <v>71</v>
      </c>
      <c r="I44" s="37">
        <v>59</v>
      </c>
      <c r="J44" s="37">
        <v>63</v>
      </c>
      <c r="K44" s="37">
        <v>55</v>
      </c>
      <c r="L44" s="37"/>
      <c r="M44" s="38">
        <f t="shared" si="8"/>
        <v>5.2185899960614415E-2</v>
      </c>
      <c r="N44" s="38">
        <f t="shared" si="8"/>
        <v>6.1946902654867256E-2</v>
      </c>
      <c r="O44" s="38">
        <f t="shared" si="8"/>
        <v>7.3701450631726714E-2</v>
      </c>
      <c r="P44" s="38">
        <f t="shared" si="8"/>
        <v>5.9874456784162242E-2</v>
      </c>
      <c r="Q44" s="37"/>
      <c r="R44" s="37">
        <f t="shared" si="5"/>
        <v>-63</v>
      </c>
      <c r="S44" s="39">
        <f t="shared" si="2"/>
        <v>-0.16666666666666666</v>
      </c>
      <c r="T44" s="37"/>
      <c r="U44" s="37">
        <f t="shared" si="6"/>
        <v>-130</v>
      </c>
      <c r="V44" s="39">
        <f t="shared" si="3"/>
        <v>-0.3439153439153439</v>
      </c>
      <c r="W44" s="37"/>
      <c r="X44" s="37">
        <f t="shared" si="7"/>
        <v>-67</v>
      </c>
      <c r="Y44" s="40">
        <f t="shared" si="4"/>
        <v>-0.21269841269841269</v>
      </c>
      <c r="Z44" s="25"/>
      <c r="AA44" s="25"/>
      <c r="AB44" s="25"/>
    </row>
    <row r="45" spans="1:28" s="6" customFormat="1">
      <c r="A45" s="22" t="s">
        <v>83</v>
      </c>
      <c r="B45" s="23" t="s">
        <v>84</v>
      </c>
      <c r="C45" s="25">
        <v>124</v>
      </c>
      <c r="D45" s="25">
        <v>180</v>
      </c>
      <c r="E45" s="25">
        <v>112</v>
      </c>
      <c r="F45" s="25">
        <f t="shared" si="9"/>
        <v>112</v>
      </c>
      <c r="G45" s="25"/>
      <c r="H45" s="25">
        <v>21</v>
      </c>
      <c r="I45" s="25">
        <v>38</v>
      </c>
      <c r="J45" s="25">
        <v>27</v>
      </c>
      <c r="K45" s="25">
        <v>26</v>
      </c>
      <c r="L45" s="25"/>
      <c r="M45" s="42">
        <f t="shared" si="8"/>
        <v>2.4419062623079954E-2</v>
      </c>
      <c r="N45" s="42">
        <f t="shared" si="8"/>
        <v>2.9498525073746312E-2</v>
      </c>
      <c r="O45" s="42">
        <f t="shared" si="8"/>
        <v>2.6204960224613945E-2</v>
      </c>
      <c r="P45" s="42">
        <f t="shared" si="8"/>
        <v>2.7040077257363591E-2</v>
      </c>
      <c r="Q45" s="25"/>
      <c r="R45" s="25">
        <f t="shared" si="5"/>
        <v>-68</v>
      </c>
      <c r="S45" s="27">
        <f t="shared" si="2"/>
        <v>-0.37777777777777777</v>
      </c>
      <c r="T45" s="25"/>
      <c r="U45" s="25">
        <f t="shared" si="6"/>
        <v>-68</v>
      </c>
      <c r="V45" s="27">
        <f t="shared" si="3"/>
        <v>-0.37777777777777777</v>
      </c>
      <c r="W45" s="25"/>
      <c r="X45" s="25">
        <f t="shared" si="7"/>
        <v>0</v>
      </c>
      <c r="Y45" s="27">
        <f t="shared" si="4"/>
        <v>0</v>
      </c>
      <c r="Z45" s="25"/>
      <c r="AA45" s="25"/>
      <c r="AB45" s="25"/>
    </row>
    <row r="46" spans="1:28" s="6" customFormat="1">
      <c r="A46" s="43" t="s">
        <v>85</v>
      </c>
      <c r="B46" s="44" t="s">
        <v>86</v>
      </c>
      <c r="C46" s="45">
        <v>39</v>
      </c>
      <c r="D46" s="45">
        <v>54</v>
      </c>
      <c r="E46" s="45">
        <v>48</v>
      </c>
      <c r="F46" s="45">
        <f t="shared" si="9"/>
        <v>46</v>
      </c>
      <c r="G46" s="45"/>
      <c r="H46" s="45">
        <v>6</v>
      </c>
      <c r="I46" s="45">
        <v>9</v>
      </c>
      <c r="J46" s="45">
        <v>16</v>
      </c>
      <c r="K46" s="45">
        <v>15</v>
      </c>
      <c r="L46" s="45"/>
      <c r="M46" s="46">
        <f t="shared" si="8"/>
        <v>7.6801890508074048E-3</v>
      </c>
      <c r="N46" s="46">
        <f t="shared" si="8"/>
        <v>8.8495575221238937E-3</v>
      </c>
      <c r="O46" s="46">
        <f t="shared" si="8"/>
        <v>1.1230697239120261E-2</v>
      </c>
      <c r="P46" s="46">
        <f t="shared" si="8"/>
        <v>1.110574601641719E-2</v>
      </c>
      <c r="Q46" s="45"/>
      <c r="R46" s="45">
        <f t="shared" si="5"/>
        <v>-6</v>
      </c>
      <c r="S46" s="47">
        <f t="shared" si="2"/>
        <v>-0.1111111111111111</v>
      </c>
      <c r="T46" s="45"/>
      <c r="U46" s="45">
        <f t="shared" si="6"/>
        <v>-8</v>
      </c>
      <c r="V46" s="47">
        <f t="shared" si="3"/>
        <v>-0.14814814814814814</v>
      </c>
      <c r="W46" s="45"/>
      <c r="X46" s="45">
        <f t="shared" si="7"/>
        <v>-2</v>
      </c>
      <c r="Y46" s="47">
        <f t="shared" si="4"/>
        <v>-4.1666666666666664E-2</v>
      </c>
      <c r="Z46" s="25"/>
      <c r="AA46" s="25"/>
      <c r="AB46" s="25"/>
    </row>
    <row r="47" spans="1:28" s="6" customFormat="1">
      <c r="A47" s="29" t="s">
        <v>87</v>
      </c>
      <c r="B47" s="30" t="s">
        <v>88</v>
      </c>
      <c r="C47" s="32">
        <v>80</v>
      </c>
      <c r="D47" s="32">
        <v>62</v>
      </c>
      <c r="E47" s="32">
        <v>35</v>
      </c>
      <c r="F47" s="32">
        <f t="shared" si="9"/>
        <v>30</v>
      </c>
      <c r="G47" s="32"/>
      <c r="H47" s="32">
        <v>5</v>
      </c>
      <c r="I47" s="32">
        <v>11</v>
      </c>
      <c r="J47" s="32">
        <v>5</v>
      </c>
      <c r="K47" s="32">
        <v>9</v>
      </c>
      <c r="L47" s="32"/>
      <c r="M47" s="41">
        <f t="shared" si="8"/>
        <v>1.5754233950374164E-2</v>
      </c>
      <c r="N47" s="41">
        <f t="shared" si="8"/>
        <v>1.0160603080957063E-2</v>
      </c>
      <c r="O47" s="41">
        <f t="shared" si="8"/>
        <v>8.1890500701918573E-3</v>
      </c>
      <c r="P47" s="41">
        <f t="shared" si="8"/>
        <v>7.2428778367938191E-3</v>
      </c>
      <c r="Q47" s="32"/>
      <c r="R47" s="32">
        <f t="shared" si="5"/>
        <v>-27</v>
      </c>
      <c r="S47" s="34">
        <f t="shared" si="2"/>
        <v>-0.43548387096774194</v>
      </c>
      <c r="T47" s="32"/>
      <c r="U47" s="32">
        <f t="shared" si="6"/>
        <v>-32</v>
      </c>
      <c r="V47" s="34">
        <f t="shared" si="3"/>
        <v>-0.5161290322580645</v>
      </c>
      <c r="W47" s="32"/>
      <c r="X47" s="32">
        <f t="shared" si="7"/>
        <v>-5</v>
      </c>
      <c r="Y47" s="34">
        <f t="shared" si="4"/>
        <v>-0.14285714285714285</v>
      </c>
      <c r="Z47" s="25"/>
      <c r="AA47" s="25"/>
      <c r="AB47" s="25"/>
    </row>
    <row r="48" spans="1:28" s="6" customFormat="1">
      <c r="A48" s="35" t="s">
        <v>89</v>
      </c>
      <c r="B48" s="36" t="s">
        <v>90</v>
      </c>
      <c r="C48" s="37">
        <v>246</v>
      </c>
      <c r="D48" s="37">
        <v>293</v>
      </c>
      <c r="E48" s="37">
        <v>172</v>
      </c>
      <c r="F48" s="37">
        <f t="shared" si="9"/>
        <v>177</v>
      </c>
      <c r="G48" s="37"/>
      <c r="H48" s="37">
        <v>31</v>
      </c>
      <c r="I48" s="37">
        <v>45</v>
      </c>
      <c r="J48" s="37">
        <v>52</v>
      </c>
      <c r="K48" s="37">
        <v>49</v>
      </c>
      <c r="L48" s="37"/>
      <c r="M48" s="38">
        <f t="shared" si="8"/>
        <v>4.8444269397400548E-2</v>
      </c>
      <c r="N48" s="38">
        <f t="shared" si="8"/>
        <v>4.801704359226483E-2</v>
      </c>
      <c r="O48" s="38">
        <f t="shared" si="8"/>
        <v>4.0243331773514274E-2</v>
      </c>
      <c r="P48" s="38">
        <f t="shared" si="8"/>
        <v>4.2732979237083538E-2</v>
      </c>
      <c r="Q48" s="37"/>
      <c r="R48" s="37">
        <f t="shared" si="5"/>
        <v>-121</v>
      </c>
      <c r="S48" s="39">
        <f t="shared" si="2"/>
        <v>-0.41296928327645049</v>
      </c>
      <c r="T48" s="37"/>
      <c r="U48" s="37">
        <f t="shared" si="6"/>
        <v>-116</v>
      </c>
      <c r="V48" s="39">
        <f t="shared" si="3"/>
        <v>-0.39590443686006827</v>
      </c>
      <c r="W48" s="37"/>
      <c r="X48" s="37">
        <f t="shared" si="7"/>
        <v>5</v>
      </c>
      <c r="Y48" s="40">
        <f t="shared" si="4"/>
        <v>2.9069767441860465E-2</v>
      </c>
      <c r="Z48" s="25"/>
      <c r="AA48" s="25"/>
      <c r="AB48" s="25"/>
    </row>
    <row r="49" spans="1:28" s="6" customFormat="1">
      <c r="A49" s="22" t="s">
        <v>91</v>
      </c>
      <c r="B49" s="23" t="s">
        <v>92</v>
      </c>
      <c r="C49" s="25">
        <v>12</v>
      </c>
      <c r="D49" s="25">
        <v>19</v>
      </c>
      <c r="E49" s="25">
        <v>6</v>
      </c>
      <c r="F49" s="25">
        <f t="shared" si="9"/>
        <v>10</v>
      </c>
      <c r="G49" s="25"/>
      <c r="H49" s="25">
        <v>0</v>
      </c>
      <c r="I49" s="25">
        <v>0</v>
      </c>
      <c r="J49" s="25">
        <v>2</v>
      </c>
      <c r="K49" s="25">
        <v>8</v>
      </c>
      <c r="L49" s="25"/>
      <c r="M49" s="42">
        <f t="shared" si="8"/>
        <v>2.3631350925561244E-3</v>
      </c>
      <c r="N49" s="42">
        <f t="shared" si="8"/>
        <v>3.1137332022287776E-3</v>
      </c>
      <c r="O49" s="42">
        <f t="shared" si="8"/>
        <v>1.4038371548900327E-3</v>
      </c>
      <c r="P49" s="42">
        <f t="shared" si="8"/>
        <v>2.4142926122646064E-3</v>
      </c>
      <c r="Q49" s="25"/>
      <c r="R49" s="25">
        <f t="shared" si="5"/>
        <v>-13</v>
      </c>
      <c r="S49" s="27">
        <f t="shared" si="2"/>
        <v>-0.68421052631578949</v>
      </c>
      <c r="T49" s="25"/>
      <c r="U49" s="25">
        <f t="shared" si="6"/>
        <v>-9</v>
      </c>
      <c r="V49" s="27">
        <f t="shared" si="3"/>
        <v>-0.47368421052631576</v>
      </c>
      <c r="W49" s="25"/>
      <c r="X49" s="25">
        <f t="shared" si="7"/>
        <v>4</v>
      </c>
      <c r="Y49" s="27">
        <f t="shared" si="4"/>
        <v>0.66666666666666663</v>
      </c>
      <c r="Z49" s="25"/>
      <c r="AA49" s="25"/>
      <c r="AB49" s="25"/>
    </row>
    <row r="50" spans="1:28" s="6" customFormat="1">
      <c r="A50" s="43" t="s">
        <v>93</v>
      </c>
      <c r="B50" s="44" t="s">
        <v>94</v>
      </c>
      <c r="C50" s="45">
        <v>116</v>
      </c>
      <c r="D50" s="45">
        <v>145</v>
      </c>
      <c r="E50" s="45">
        <v>74</v>
      </c>
      <c r="F50" s="45">
        <f t="shared" si="9"/>
        <v>87</v>
      </c>
      <c r="G50" s="45"/>
      <c r="H50" s="45">
        <v>18</v>
      </c>
      <c r="I50" s="45">
        <v>18</v>
      </c>
      <c r="J50" s="45">
        <v>26</v>
      </c>
      <c r="K50" s="45">
        <v>25</v>
      </c>
      <c r="L50" s="45"/>
      <c r="M50" s="46">
        <f t="shared" si="8"/>
        <v>2.2843639228042535E-2</v>
      </c>
      <c r="N50" s="46">
        <f t="shared" si="8"/>
        <v>2.3762700753851198E-2</v>
      </c>
      <c r="O50" s="46">
        <f t="shared" si="8"/>
        <v>1.7313991576977071E-2</v>
      </c>
      <c r="P50" s="46">
        <f t="shared" si="8"/>
        <v>2.1004345726702078E-2</v>
      </c>
      <c r="Q50" s="45"/>
      <c r="R50" s="45">
        <f t="shared" si="5"/>
        <v>-71</v>
      </c>
      <c r="S50" s="47">
        <f t="shared" si="2"/>
        <v>-0.48965517241379308</v>
      </c>
      <c r="T50" s="45"/>
      <c r="U50" s="45">
        <f t="shared" si="6"/>
        <v>-58</v>
      </c>
      <c r="V50" s="47">
        <f t="shared" si="3"/>
        <v>-0.4</v>
      </c>
      <c r="W50" s="45"/>
      <c r="X50" s="45">
        <f t="shared" si="7"/>
        <v>13</v>
      </c>
      <c r="Y50" s="47">
        <f t="shared" si="4"/>
        <v>0.17567567567567569</v>
      </c>
      <c r="Z50" s="25"/>
      <c r="AA50" s="25"/>
      <c r="AB50" s="25"/>
    </row>
    <row r="51" spans="1:28" s="6" customFormat="1">
      <c r="A51" s="29" t="s">
        <v>95</v>
      </c>
      <c r="B51" s="30" t="s">
        <v>96</v>
      </c>
      <c r="C51" s="32">
        <v>38</v>
      </c>
      <c r="D51" s="32">
        <v>59</v>
      </c>
      <c r="E51" s="32">
        <v>12</v>
      </c>
      <c r="F51" s="32">
        <f t="shared" si="9"/>
        <v>21</v>
      </c>
      <c r="G51" s="32"/>
      <c r="H51" s="32">
        <v>3</v>
      </c>
      <c r="I51" s="32">
        <v>5</v>
      </c>
      <c r="J51" s="32">
        <v>9</v>
      </c>
      <c r="K51" s="32">
        <v>4</v>
      </c>
      <c r="L51" s="32"/>
      <c r="M51" s="41">
        <f t="shared" si="8"/>
        <v>7.4832611264277274E-3</v>
      </c>
      <c r="N51" s="41">
        <f t="shared" si="8"/>
        <v>9.6689609963946255E-3</v>
      </c>
      <c r="O51" s="41">
        <f t="shared" si="8"/>
        <v>2.8076743097800653E-3</v>
      </c>
      <c r="P51" s="41">
        <f t="shared" si="8"/>
        <v>5.0700144857556738E-3</v>
      </c>
      <c r="Q51" s="32"/>
      <c r="R51" s="32">
        <f t="shared" si="5"/>
        <v>-47</v>
      </c>
      <c r="S51" s="34">
        <f t="shared" si="2"/>
        <v>-0.79661016949152541</v>
      </c>
      <c r="T51" s="32"/>
      <c r="U51" s="32">
        <f t="shared" si="6"/>
        <v>-38</v>
      </c>
      <c r="V51" s="34">
        <f t="shared" si="3"/>
        <v>-0.64406779661016944</v>
      </c>
      <c r="W51" s="32"/>
      <c r="X51" s="32">
        <f t="shared" si="7"/>
        <v>9</v>
      </c>
      <c r="Y51" s="34">
        <f t="shared" si="4"/>
        <v>0.75</v>
      </c>
      <c r="Z51" s="25"/>
      <c r="AA51" s="25"/>
      <c r="AB51" s="25"/>
    </row>
    <row r="52" spans="1:28" s="6" customFormat="1">
      <c r="A52" s="22" t="s">
        <v>97</v>
      </c>
      <c r="B52" s="23" t="s">
        <v>98</v>
      </c>
      <c r="C52" s="25">
        <v>83</v>
      </c>
      <c r="D52" s="25">
        <v>96</v>
      </c>
      <c r="E52" s="25">
        <v>32</v>
      </c>
      <c r="F52" s="25">
        <f t="shared" si="9"/>
        <v>63</v>
      </c>
      <c r="G52" s="25"/>
      <c r="H52" s="25">
        <v>14</v>
      </c>
      <c r="I52" s="25">
        <v>7</v>
      </c>
      <c r="J52" s="25">
        <v>23</v>
      </c>
      <c r="K52" s="25">
        <v>19</v>
      </c>
      <c r="L52" s="25"/>
      <c r="M52" s="42">
        <f t="shared" si="8"/>
        <v>1.6345017723513194E-2</v>
      </c>
      <c r="N52" s="42">
        <f t="shared" si="8"/>
        <v>1.5732546705998034E-2</v>
      </c>
      <c r="O52" s="42">
        <f t="shared" si="8"/>
        <v>7.4871314927468418E-3</v>
      </c>
      <c r="P52" s="42">
        <f t="shared" si="8"/>
        <v>1.5210043457267021E-2</v>
      </c>
      <c r="Q52" s="25"/>
      <c r="R52" s="25">
        <f t="shared" si="5"/>
        <v>-64</v>
      </c>
      <c r="S52" s="27">
        <f t="shared" si="2"/>
        <v>-0.66666666666666663</v>
      </c>
      <c r="T52" s="25"/>
      <c r="U52" s="25">
        <f t="shared" si="6"/>
        <v>-33</v>
      </c>
      <c r="V52" s="27">
        <f t="shared" si="3"/>
        <v>-0.34375</v>
      </c>
      <c r="W52" s="25"/>
      <c r="X52" s="25">
        <f t="shared" si="7"/>
        <v>31</v>
      </c>
      <c r="Y52" s="27">
        <f t="shared" si="4"/>
        <v>0.96875</v>
      </c>
      <c r="Z52" s="25"/>
      <c r="AA52" s="25"/>
      <c r="AB52" s="25"/>
    </row>
    <row r="53" spans="1:28" s="6" customFormat="1">
      <c r="A53" s="35" t="s">
        <v>99</v>
      </c>
      <c r="B53" s="36" t="s">
        <v>100</v>
      </c>
      <c r="C53" s="37">
        <v>276</v>
      </c>
      <c r="D53" s="37">
        <v>352</v>
      </c>
      <c r="E53" s="37">
        <v>229</v>
      </c>
      <c r="F53" s="37">
        <f t="shared" si="9"/>
        <v>232</v>
      </c>
      <c r="G53" s="37"/>
      <c r="H53" s="37">
        <v>47</v>
      </c>
      <c r="I53" s="37">
        <v>46</v>
      </c>
      <c r="J53" s="37">
        <v>53</v>
      </c>
      <c r="K53" s="37">
        <v>86</v>
      </c>
      <c r="L53" s="37"/>
      <c r="M53" s="38">
        <f t="shared" si="8"/>
        <v>5.4352107128790864E-2</v>
      </c>
      <c r="N53" s="38">
        <f t="shared" si="8"/>
        <v>5.7686004588659454E-2</v>
      </c>
      <c r="O53" s="38">
        <f t="shared" si="8"/>
        <v>5.3579784744969584E-2</v>
      </c>
      <c r="P53" s="38">
        <f t="shared" si="8"/>
        <v>5.6011588604538871E-2</v>
      </c>
      <c r="Q53" s="37"/>
      <c r="R53" s="37">
        <f t="shared" si="5"/>
        <v>-123</v>
      </c>
      <c r="S53" s="39">
        <f t="shared" si="2"/>
        <v>-0.34943181818181818</v>
      </c>
      <c r="T53" s="37"/>
      <c r="U53" s="37">
        <f t="shared" si="6"/>
        <v>-120</v>
      </c>
      <c r="V53" s="39">
        <f t="shared" si="3"/>
        <v>-0.34090909090909088</v>
      </c>
      <c r="W53" s="37"/>
      <c r="X53" s="37">
        <f t="shared" si="7"/>
        <v>3</v>
      </c>
      <c r="Y53" s="40">
        <f t="shared" si="4"/>
        <v>1.3100436681222707E-2</v>
      </c>
      <c r="Z53" s="25"/>
      <c r="AA53" s="25"/>
      <c r="AB53" s="25"/>
    </row>
    <row r="54" spans="1:28" s="6" customFormat="1">
      <c r="A54" s="43" t="s">
        <v>101</v>
      </c>
      <c r="B54" s="44" t="s">
        <v>102</v>
      </c>
      <c r="C54" s="45">
        <v>43</v>
      </c>
      <c r="D54" s="45">
        <v>31</v>
      </c>
      <c r="E54" s="45">
        <v>21</v>
      </c>
      <c r="F54" s="45">
        <f t="shared" si="9"/>
        <v>28</v>
      </c>
      <c r="G54" s="45"/>
      <c r="H54" s="45">
        <v>6</v>
      </c>
      <c r="I54" s="45">
        <v>9</v>
      </c>
      <c r="J54" s="45">
        <v>9</v>
      </c>
      <c r="K54" s="45">
        <v>4</v>
      </c>
      <c r="L54" s="45"/>
      <c r="M54" s="46">
        <f t="shared" si="8"/>
        <v>8.4679007483261133E-3</v>
      </c>
      <c r="N54" s="46">
        <f t="shared" si="8"/>
        <v>5.0803015404785315E-3</v>
      </c>
      <c r="O54" s="46">
        <f t="shared" si="8"/>
        <v>4.9134300421151142E-3</v>
      </c>
      <c r="P54" s="46">
        <f t="shared" si="8"/>
        <v>6.7600193143408979E-3</v>
      </c>
      <c r="Q54" s="45"/>
      <c r="R54" s="45">
        <f t="shared" si="5"/>
        <v>-10</v>
      </c>
      <c r="S54" s="47">
        <f t="shared" si="2"/>
        <v>-0.32258064516129031</v>
      </c>
      <c r="T54" s="45"/>
      <c r="U54" s="45">
        <f t="shared" si="6"/>
        <v>-3</v>
      </c>
      <c r="V54" s="47">
        <f t="shared" si="3"/>
        <v>-9.6774193548387094E-2</v>
      </c>
      <c r="W54" s="45"/>
      <c r="X54" s="45">
        <f t="shared" si="7"/>
        <v>7</v>
      </c>
      <c r="Y54" s="47">
        <f t="shared" si="4"/>
        <v>0.33333333333333331</v>
      </c>
      <c r="Z54" s="25"/>
      <c r="AA54" s="25"/>
      <c r="AB54" s="25"/>
    </row>
    <row r="55" spans="1:28" s="6" customFormat="1">
      <c r="A55" s="35" t="s">
        <v>103</v>
      </c>
      <c r="B55" s="36" t="s">
        <v>104</v>
      </c>
      <c r="C55" s="37">
        <v>156</v>
      </c>
      <c r="D55" s="37">
        <v>159</v>
      </c>
      <c r="E55" s="37">
        <v>141</v>
      </c>
      <c r="F55" s="37">
        <f t="shared" si="9"/>
        <v>88</v>
      </c>
      <c r="G55" s="37"/>
      <c r="H55" s="37">
        <v>10</v>
      </c>
      <c r="I55" s="37">
        <v>14</v>
      </c>
      <c r="J55" s="37">
        <v>30</v>
      </c>
      <c r="K55" s="37">
        <v>34</v>
      </c>
      <c r="L55" s="37"/>
      <c r="M55" s="38">
        <f t="shared" si="8"/>
        <v>3.0720756203229619E-2</v>
      </c>
      <c r="N55" s="38">
        <f t="shared" si="8"/>
        <v>2.6057030481809244E-2</v>
      </c>
      <c r="O55" s="38">
        <f t="shared" si="8"/>
        <v>3.2990173139915771E-2</v>
      </c>
      <c r="P55" s="38">
        <f t="shared" si="8"/>
        <v>2.1245774987928536E-2</v>
      </c>
      <c r="Q55" s="37"/>
      <c r="R55" s="37">
        <f t="shared" si="5"/>
        <v>-18</v>
      </c>
      <c r="S55" s="39">
        <f t="shared" si="2"/>
        <v>-0.11320754716981132</v>
      </c>
      <c r="T55" s="37"/>
      <c r="U55" s="37">
        <f t="shared" si="6"/>
        <v>-71</v>
      </c>
      <c r="V55" s="39">
        <f t="shared" si="3"/>
        <v>-0.44654088050314467</v>
      </c>
      <c r="W55" s="37"/>
      <c r="X55" s="37">
        <f t="shared" si="7"/>
        <v>-53</v>
      </c>
      <c r="Y55" s="40">
        <f t="shared" si="4"/>
        <v>-0.37588652482269502</v>
      </c>
      <c r="Z55" s="25"/>
      <c r="AA55" s="25"/>
      <c r="AB55" s="25"/>
    </row>
    <row r="56" spans="1:28" s="6" customFormat="1">
      <c r="A56" s="22" t="s">
        <v>105</v>
      </c>
      <c r="B56" s="23" t="s">
        <v>106</v>
      </c>
      <c r="C56" s="25">
        <v>14</v>
      </c>
      <c r="D56" s="25">
        <v>24</v>
      </c>
      <c r="E56" s="25">
        <v>7</v>
      </c>
      <c r="F56" s="25">
        <f t="shared" si="9"/>
        <v>14</v>
      </c>
      <c r="G56" s="25"/>
      <c r="H56" s="25">
        <v>3</v>
      </c>
      <c r="I56" s="25">
        <v>4</v>
      </c>
      <c r="J56" s="25">
        <v>6</v>
      </c>
      <c r="K56" s="25">
        <v>1</v>
      </c>
      <c r="L56" s="25"/>
      <c r="M56" s="42">
        <f t="shared" si="8"/>
        <v>2.7569909413154787E-3</v>
      </c>
      <c r="N56" s="42">
        <f t="shared" si="8"/>
        <v>3.9331366764995086E-3</v>
      </c>
      <c r="O56" s="42">
        <f t="shared" si="8"/>
        <v>1.6378100140383716E-3</v>
      </c>
      <c r="P56" s="42">
        <f t="shared" si="8"/>
        <v>3.3800096571704489E-3</v>
      </c>
      <c r="Q56" s="25"/>
      <c r="R56" s="25">
        <f t="shared" si="5"/>
        <v>-17</v>
      </c>
      <c r="S56" s="27">
        <f t="shared" si="2"/>
        <v>-0.70833333333333337</v>
      </c>
      <c r="T56" s="25"/>
      <c r="U56" s="25">
        <f t="shared" si="6"/>
        <v>-10</v>
      </c>
      <c r="V56" s="27">
        <f t="shared" si="3"/>
        <v>-0.41666666666666669</v>
      </c>
      <c r="W56" s="25"/>
      <c r="X56" s="25">
        <f t="shared" si="7"/>
        <v>7</v>
      </c>
      <c r="Y56" s="27">
        <f t="shared" si="4"/>
        <v>1</v>
      </c>
      <c r="Z56" s="25"/>
      <c r="AA56" s="25"/>
      <c r="AB56" s="25"/>
    </row>
    <row r="57" spans="1:28" s="6" customFormat="1">
      <c r="A57" s="22" t="s">
        <v>107</v>
      </c>
      <c r="B57" s="23" t="s">
        <v>108</v>
      </c>
      <c r="C57" s="25">
        <v>68</v>
      </c>
      <c r="D57" s="25">
        <v>108</v>
      </c>
      <c r="E57" s="25">
        <v>81</v>
      </c>
      <c r="F57" s="25">
        <f t="shared" si="9"/>
        <v>51</v>
      </c>
      <c r="G57" s="25"/>
      <c r="H57" s="25">
        <v>13</v>
      </c>
      <c r="I57" s="25">
        <v>10</v>
      </c>
      <c r="J57" s="25">
        <v>20</v>
      </c>
      <c r="K57" s="25">
        <v>8</v>
      </c>
      <c r="L57" s="25"/>
      <c r="M57" s="42">
        <f t="shared" si="8"/>
        <v>1.3391098857818039E-2</v>
      </c>
      <c r="N57" s="42">
        <f t="shared" si="8"/>
        <v>1.7699115044247787E-2</v>
      </c>
      <c r="O57" s="42">
        <f t="shared" si="8"/>
        <v>1.8951801591015442E-2</v>
      </c>
      <c r="P57" s="42">
        <f t="shared" si="8"/>
        <v>1.2312892322549493E-2</v>
      </c>
      <c r="Q57" s="25"/>
      <c r="R57" s="25">
        <f t="shared" si="5"/>
        <v>-27</v>
      </c>
      <c r="S57" s="27">
        <f t="shared" si="2"/>
        <v>-0.25</v>
      </c>
      <c r="T57" s="25"/>
      <c r="U57" s="25">
        <f t="shared" si="6"/>
        <v>-57</v>
      </c>
      <c r="V57" s="27">
        <f t="shared" si="3"/>
        <v>-0.52777777777777779</v>
      </c>
      <c r="W57" s="25"/>
      <c r="X57" s="25">
        <f t="shared" si="7"/>
        <v>-30</v>
      </c>
      <c r="Y57" s="27">
        <f t="shared" si="4"/>
        <v>-0.37037037037037035</v>
      </c>
      <c r="Z57" s="25"/>
      <c r="AA57" s="25"/>
      <c r="AB57" s="25"/>
    </row>
    <row r="58" spans="1:28" s="6" customFormat="1">
      <c r="A58" s="43" t="s">
        <v>109</v>
      </c>
      <c r="B58" s="44" t="s">
        <v>110</v>
      </c>
      <c r="C58" s="45">
        <v>94</v>
      </c>
      <c r="D58" s="45">
        <v>125</v>
      </c>
      <c r="E58" s="45">
        <v>79</v>
      </c>
      <c r="F58" s="45">
        <f t="shared" si="9"/>
        <v>78</v>
      </c>
      <c r="G58" s="45"/>
      <c r="H58" s="45">
        <v>15</v>
      </c>
      <c r="I58" s="45">
        <v>20</v>
      </c>
      <c r="J58" s="45">
        <v>19</v>
      </c>
      <c r="K58" s="45">
        <v>24</v>
      </c>
      <c r="L58" s="45"/>
      <c r="M58" s="46">
        <f t="shared" si="8"/>
        <v>1.8511224891689642E-2</v>
      </c>
      <c r="N58" s="46">
        <f t="shared" si="8"/>
        <v>2.0485086856768274E-2</v>
      </c>
      <c r="O58" s="46">
        <f t="shared" si="8"/>
        <v>1.8483855872718766E-2</v>
      </c>
      <c r="P58" s="46">
        <f t="shared" si="8"/>
        <v>1.8831482375663931E-2</v>
      </c>
      <c r="Q58" s="45"/>
      <c r="R58" s="45">
        <f t="shared" si="5"/>
        <v>-46</v>
      </c>
      <c r="S58" s="47">
        <f t="shared" si="2"/>
        <v>-0.36799999999999999</v>
      </c>
      <c r="T58" s="45"/>
      <c r="U58" s="45">
        <f t="shared" si="6"/>
        <v>-47</v>
      </c>
      <c r="V58" s="47">
        <f t="shared" si="3"/>
        <v>-0.376</v>
      </c>
      <c r="W58" s="45"/>
      <c r="X58" s="45">
        <f t="shared" si="7"/>
        <v>-1</v>
      </c>
      <c r="Y58" s="47">
        <f t="shared" si="4"/>
        <v>-1.2658227848101266E-2</v>
      </c>
      <c r="Z58" s="25"/>
      <c r="AA58" s="25"/>
      <c r="AB58" s="25"/>
    </row>
    <row r="59" spans="1:28" s="6" customFormat="1">
      <c r="A59" s="29" t="s">
        <v>111</v>
      </c>
      <c r="B59" s="30" t="s">
        <v>112</v>
      </c>
      <c r="C59" s="32">
        <v>33</v>
      </c>
      <c r="D59" s="32">
        <v>48</v>
      </c>
      <c r="E59" s="32">
        <v>35</v>
      </c>
      <c r="F59" s="32">
        <f t="shared" si="9"/>
        <v>25</v>
      </c>
      <c r="G59" s="32"/>
      <c r="H59" s="32">
        <v>6</v>
      </c>
      <c r="I59" s="32">
        <v>7</v>
      </c>
      <c r="J59" s="32">
        <v>7</v>
      </c>
      <c r="K59" s="32">
        <v>5</v>
      </c>
      <c r="L59" s="32"/>
      <c r="M59" s="41">
        <f t="shared" si="8"/>
        <v>6.4986215045293423E-3</v>
      </c>
      <c r="N59" s="41">
        <f t="shared" si="8"/>
        <v>7.8662733529990172E-3</v>
      </c>
      <c r="O59" s="41">
        <f t="shared" si="8"/>
        <v>8.1890500701918573E-3</v>
      </c>
      <c r="P59" s="41">
        <f t="shared" si="8"/>
        <v>6.0357315306615164E-3</v>
      </c>
      <c r="Q59" s="32"/>
      <c r="R59" s="32">
        <f t="shared" si="5"/>
        <v>-13</v>
      </c>
      <c r="S59" s="34">
        <f t="shared" si="2"/>
        <v>-0.27083333333333331</v>
      </c>
      <c r="T59" s="32"/>
      <c r="U59" s="32">
        <f t="shared" si="6"/>
        <v>-23</v>
      </c>
      <c r="V59" s="34">
        <f t="shared" si="3"/>
        <v>-0.47916666666666669</v>
      </c>
      <c r="W59" s="32"/>
      <c r="X59" s="32">
        <f t="shared" si="7"/>
        <v>-10</v>
      </c>
      <c r="Y59" s="34">
        <f t="shared" si="4"/>
        <v>-0.2857142857142857</v>
      </c>
      <c r="Z59" s="25"/>
      <c r="AA59" s="25"/>
      <c r="AB59" s="25"/>
    </row>
    <row r="60" spans="1:28" ht="15" customHeight="1">
      <c r="A60" s="22" t="s">
        <v>113</v>
      </c>
      <c r="B60" s="23" t="s">
        <v>114</v>
      </c>
      <c r="C60" s="28">
        <v>23</v>
      </c>
      <c r="D60" s="28">
        <v>26</v>
      </c>
      <c r="E60" s="28">
        <v>25</v>
      </c>
      <c r="F60" s="28">
        <f t="shared" si="9"/>
        <v>15</v>
      </c>
      <c r="G60" s="25"/>
      <c r="H60" s="28">
        <v>0</v>
      </c>
      <c r="I60" s="28">
        <v>2</v>
      </c>
      <c r="J60" s="28">
        <v>10</v>
      </c>
      <c r="K60" s="28">
        <v>3</v>
      </c>
      <c r="L60" s="24"/>
      <c r="M60" s="26">
        <f t="shared" si="8"/>
        <v>4.5293422607325723E-3</v>
      </c>
      <c r="N60" s="26">
        <f t="shared" si="8"/>
        <v>4.2608980662078005E-3</v>
      </c>
      <c r="O60" s="26">
        <f t="shared" si="8"/>
        <v>5.8493214787084698E-3</v>
      </c>
      <c r="P60" s="26">
        <f t="shared" si="8"/>
        <v>3.6214389183969096E-3</v>
      </c>
      <c r="Q60" s="24"/>
      <c r="R60" s="25">
        <f t="shared" si="5"/>
        <v>-1</v>
      </c>
      <c r="S60" s="27">
        <f t="shared" si="2"/>
        <v>-3.8461538461538464E-2</v>
      </c>
      <c r="T60" s="25"/>
      <c r="U60" s="25">
        <f t="shared" si="6"/>
        <v>-11</v>
      </c>
      <c r="V60" s="27">
        <f t="shared" si="3"/>
        <v>-0.42307692307692307</v>
      </c>
      <c r="W60" s="25"/>
      <c r="X60" s="25">
        <f t="shared" si="7"/>
        <v>-10</v>
      </c>
      <c r="Y60" s="27">
        <f t="shared" si="4"/>
        <v>-0.4</v>
      </c>
      <c r="Z60" s="25"/>
      <c r="AA60" s="24"/>
      <c r="AB60" s="28"/>
    </row>
    <row r="61" spans="1:28" ht="3.95" customHeight="1">
      <c r="B61" s="21"/>
      <c r="C61" s="31"/>
      <c r="D61" s="31"/>
      <c r="E61" s="31"/>
      <c r="F61" s="31"/>
      <c r="G61" s="25"/>
      <c r="H61" s="31"/>
      <c r="I61" s="31"/>
      <c r="J61" s="31"/>
      <c r="K61" s="31"/>
      <c r="L61" s="24"/>
      <c r="M61" s="33"/>
      <c r="N61" s="33"/>
      <c r="O61" s="33"/>
      <c r="P61" s="33"/>
      <c r="Q61" s="24"/>
      <c r="R61" s="31"/>
      <c r="S61" s="32"/>
      <c r="T61" s="25"/>
      <c r="U61" s="31"/>
      <c r="V61" s="32"/>
      <c r="W61" s="25"/>
      <c r="X61" s="31"/>
      <c r="Y61" s="32"/>
      <c r="Z61" s="25"/>
      <c r="AA61" s="24"/>
      <c r="AB61" s="28"/>
    </row>
    <row r="62" spans="1:28" s="56" customFormat="1">
      <c r="A62" s="122" t="s">
        <v>115</v>
      </c>
      <c r="B62" s="122"/>
      <c r="C62" s="48">
        <f t="shared" ref="C62:F62" si="10">SUM(C10:C61)</f>
        <v>4434</v>
      </c>
      <c r="D62" s="49">
        <f t="shared" si="10"/>
        <v>5344</v>
      </c>
      <c r="E62" s="49">
        <f t="shared" si="10"/>
        <v>3599</v>
      </c>
      <c r="F62" s="50">
        <f t="shared" si="10"/>
        <v>3289</v>
      </c>
      <c r="G62" s="51"/>
      <c r="H62" s="52">
        <f>SUM(H10:H61)</f>
        <v>713</v>
      </c>
      <c r="I62" s="52">
        <f t="shared" ref="I62:K62" si="11">SUM(I10:I61)</f>
        <v>695</v>
      </c>
      <c r="J62" s="52">
        <f t="shared" si="11"/>
        <v>929</v>
      </c>
      <c r="K62" s="52">
        <f t="shared" si="11"/>
        <v>952</v>
      </c>
      <c r="L62" s="53"/>
      <c r="M62" s="54">
        <f t="shared" ref="M62:P62" si="12">SUM(M10:M61)</f>
        <v>0.87317841669948792</v>
      </c>
      <c r="N62" s="54">
        <f t="shared" si="12"/>
        <v>0.87577843330055727</v>
      </c>
      <c r="O62" s="54">
        <f t="shared" si="12"/>
        <v>0.84206832007487131</v>
      </c>
      <c r="P62" s="54">
        <f t="shared" si="12"/>
        <v>0.79406084017382905</v>
      </c>
      <c r="Q62" s="53"/>
      <c r="R62" s="52">
        <f t="shared" ref="R62" si="13">SUM(R10:R61)</f>
        <v>-1745</v>
      </c>
      <c r="S62" s="55">
        <f>IFERROR(R62/D62,0)</f>
        <v>-0.32653443113772457</v>
      </c>
      <c r="T62" s="51"/>
      <c r="U62" s="52">
        <f t="shared" ref="U62" si="14">SUM(U10:U61)</f>
        <v>-2055</v>
      </c>
      <c r="V62" s="55">
        <f>U62/D62</f>
        <v>-0.3845434131736527</v>
      </c>
      <c r="W62" s="51"/>
      <c r="X62" s="52">
        <f t="shared" ref="X62" si="15">SUM(X10:X61)</f>
        <v>-310</v>
      </c>
      <c r="Y62" s="55">
        <f>IFERROR(X62/E62,0)</f>
        <v>-8.6135037510419565E-2</v>
      </c>
      <c r="Z62" s="51"/>
      <c r="AA62" s="53"/>
      <c r="AB62" s="52"/>
    </row>
    <row r="63" spans="1:28" ht="3.95" customHeight="1" thickBot="1">
      <c r="C63" s="57"/>
      <c r="D63" s="57"/>
      <c r="E63" s="57"/>
      <c r="F63" s="57"/>
      <c r="G63" s="25"/>
      <c r="H63" s="57"/>
      <c r="I63" s="57"/>
      <c r="J63" s="57"/>
      <c r="K63" s="57"/>
      <c r="L63" s="24"/>
      <c r="M63" s="58"/>
      <c r="N63" s="58"/>
      <c r="O63" s="58"/>
      <c r="P63" s="58"/>
      <c r="Q63" s="24"/>
      <c r="R63" s="57"/>
      <c r="S63" s="59"/>
      <c r="T63" s="25"/>
      <c r="U63" s="57"/>
      <c r="V63" s="59"/>
      <c r="W63" s="25"/>
      <c r="X63" s="57"/>
      <c r="Y63" s="59"/>
      <c r="Z63" s="25"/>
      <c r="AA63" s="24"/>
      <c r="AB63" s="28"/>
    </row>
    <row r="64" spans="1:28" s="60" customFormat="1" ht="15" customHeight="1" thickTop="1">
      <c r="A64" s="60" t="s">
        <v>116</v>
      </c>
      <c r="B64" s="61"/>
      <c r="C64" s="62"/>
      <c r="D64" s="62">
        <f t="shared" ref="D64:F64" si="16">(D62-C62)/C62</f>
        <v>0.20523229589535408</v>
      </c>
      <c r="E64" s="62">
        <f t="shared" si="16"/>
        <v>-0.32653443113772457</v>
      </c>
      <c r="F64" s="62">
        <f t="shared" si="16"/>
        <v>-8.6135037510419565E-2</v>
      </c>
      <c r="G64" s="63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3"/>
      <c r="T64" s="63"/>
      <c r="U64" s="64"/>
      <c r="V64" s="63"/>
      <c r="W64" s="63"/>
      <c r="X64" s="64"/>
      <c r="Y64" s="63"/>
      <c r="Z64" s="63"/>
      <c r="AA64" s="64"/>
      <c r="AB64" s="65"/>
    </row>
    <row r="65" spans="1:28">
      <c r="C65" s="28"/>
      <c r="D65" s="28"/>
      <c r="E65" s="28"/>
      <c r="F65" s="28"/>
      <c r="G65" s="25"/>
      <c r="H65" s="28"/>
      <c r="I65" s="28"/>
      <c r="J65" s="28"/>
      <c r="K65" s="28"/>
      <c r="L65" s="24"/>
      <c r="M65" s="24"/>
      <c r="N65" s="24"/>
      <c r="O65" s="24"/>
      <c r="P65" s="24"/>
      <c r="Q65" s="24"/>
      <c r="R65" s="25"/>
      <c r="S65" s="25"/>
      <c r="T65" s="25"/>
      <c r="U65" s="25"/>
      <c r="V65" s="25"/>
      <c r="W65" s="25"/>
      <c r="X65" s="25"/>
      <c r="Y65" s="25"/>
      <c r="Z65" s="25"/>
      <c r="AA65" s="24"/>
      <c r="AB65" s="28"/>
    </row>
    <row r="66" spans="1:28">
      <c r="A66" s="119" t="s">
        <v>117</v>
      </c>
      <c r="B66" s="120"/>
      <c r="C66" s="28"/>
      <c r="D66" s="28"/>
      <c r="E66" s="28"/>
      <c r="F66" s="28"/>
      <c r="G66" s="25"/>
      <c r="H66" s="28"/>
      <c r="I66" s="28"/>
      <c r="J66" s="28"/>
      <c r="K66" s="28"/>
      <c r="L66" s="24"/>
      <c r="M66" s="24"/>
      <c r="N66" s="24"/>
      <c r="O66" s="24"/>
      <c r="P66" s="24"/>
      <c r="Q66" s="24"/>
      <c r="R66" s="27"/>
      <c r="S66" s="25"/>
      <c r="T66" s="25"/>
      <c r="U66" s="27"/>
      <c r="V66" s="25"/>
      <c r="W66" s="25"/>
      <c r="X66" s="27"/>
      <c r="Y66" s="25"/>
      <c r="Z66" s="25"/>
      <c r="AA66" s="24"/>
      <c r="AB66" s="28"/>
    </row>
    <row r="67" spans="1:28" ht="3.95" customHeight="1">
      <c r="B67" s="21"/>
      <c r="C67" s="28"/>
      <c r="D67" s="28"/>
      <c r="E67" s="28"/>
      <c r="F67" s="28"/>
      <c r="G67" s="25"/>
      <c r="H67" s="28"/>
      <c r="I67" s="28"/>
      <c r="J67" s="28"/>
      <c r="K67" s="28"/>
      <c r="L67" s="24"/>
      <c r="M67" s="24"/>
      <c r="N67" s="24"/>
      <c r="O67" s="24"/>
      <c r="P67" s="24"/>
      <c r="Q67" s="24"/>
      <c r="R67" s="25"/>
      <c r="S67" s="25"/>
      <c r="T67" s="25"/>
      <c r="U67" s="25"/>
      <c r="V67" s="25"/>
      <c r="W67" s="25"/>
      <c r="X67" s="25"/>
      <c r="Y67" s="25"/>
      <c r="Z67" s="25"/>
      <c r="AA67" s="24"/>
      <c r="AB67" s="28"/>
    </row>
    <row r="68" spans="1:28">
      <c r="A68" t="s">
        <v>118</v>
      </c>
      <c r="B68" s="21" t="s">
        <v>119</v>
      </c>
      <c r="C68" s="28">
        <v>79</v>
      </c>
      <c r="D68" s="28">
        <v>104</v>
      </c>
      <c r="E68" s="28">
        <v>91</v>
      </c>
      <c r="F68" s="28">
        <f t="shared" ref="F68:F80" si="17">SUM(H68:K68)</f>
        <v>101</v>
      </c>
      <c r="G68" s="25"/>
      <c r="H68" s="28">
        <v>21</v>
      </c>
      <c r="I68" s="28">
        <v>17</v>
      </c>
      <c r="J68" s="28">
        <v>38</v>
      </c>
      <c r="K68" s="28">
        <v>25</v>
      </c>
      <c r="L68" s="24"/>
      <c r="M68" s="26">
        <f t="shared" ref="M68:P80" si="18">C68/C$96</f>
        <v>1.5557306025994486E-2</v>
      </c>
      <c r="N68" s="26">
        <f t="shared" si="18"/>
        <v>1.7043592264831202E-2</v>
      </c>
      <c r="O68" s="26">
        <f t="shared" si="18"/>
        <v>2.1291530182498832E-2</v>
      </c>
      <c r="P68" s="26">
        <f t="shared" si="18"/>
        <v>2.4384355383872524E-2</v>
      </c>
      <c r="Q68" s="24"/>
      <c r="R68" s="25">
        <f t="shared" ref="R68:R80" si="19">E68-D68</f>
        <v>-13</v>
      </c>
      <c r="S68" s="27">
        <f t="shared" ref="S68:S80" si="20">IFERROR(R68/D68,0)</f>
        <v>-0.125</v>
      </c>
      <c r="T68" s="25"/>
      <c r="U68" s="25">
        <f t="shared" ref="U68:U80" si="21">F68-D68</f>
        <v>-3</v>
      </c>
      <c r="V68" s="27">
        <f t="shared" ref="V68:V80" si="22">IFERROR(U68/D68,0)</f>
        <v>-2.8846153846153848E-2</v>
      </c>
      <c r="W68" s="25"/>
      <c r="X68" s="25">
        <f t="shared" ref="X68:X80" si="23">F68-E68</f>
        <v>10</v>
      </c>
      <c r="Y68" s="27">
        <f t="shared" ref="Y68:Y80" si="24">IFERROR(X68/E68,0)</f>
        <v>0.10989010989010989</v>
      </c>
      <c r="Z68" s="25"/>
      <c r="AA68" s="24"/>
      <c r="AB68" s="28"/>
    </row>
    <row r="69" spans="1:28">
      <c r="A69" t="s">
        <v>120</v>
      </c>
      <c r="B69" s="21" t="s">
        <v>121</v>
      </c>
      <c r="C69" s="28">
        <v>60</v>
      </c>
      <c r="D69" s="28">
        <v>53</v>
      </c>
      <c r="E69" s="28">
        <v>62</v>
      </c>
      <c r="F69" s="28">
        <f t="shared" si="17"/>
        <v>43</v>
      </c>
      <c r="G69" s="25"/>
      <c r="H69" s="28">
        <v>10</v>
      </c>
      <c r="I69" s="28">
        <v>15</v>
      </c>
      <c r="J69" s="28">
        <v>12</v>
      </c>
      <c r="K69" s="28">
        <v>6</v>
      </c>
      <c r="L69" s="24"/>
      <c r="M69" s="26">
        <f t="shared" si="18"/>
        <v>1.1815675462780622E-2</v>
      </c>
      <c r="N69" s="26">
        <f t="shared" si="18"/>
        <v>8.6856768272697473E-3</v>
      </c>
      <c r="O69" s="26">
        <f t="shared" si="18"/>
        <v>1.4506317267197005E-2</v>
      </c>
      <c r="P69" s="26">
        <f t="shared" si="18"/>
        <v>1.0381458232737808E-2</v>
      </c>
      <c r="Q69" s="24"/>
      <c r="R69" s="25">
        <f t="shared" si="19"/>
        <v>9</v>
      </c>
      <c r="S69" s="27">
        <f t="shared" si="20"/>
        <v>0.16981132075471697</v>
      </c>
      <c r="T69" s="25"/>
      <c r="U69" s="25">
        <f t="shared" si="21"/>
        <v>-10</v>
      </c>
      <c r="V69" s="27">
        <f t="shared" si="22"/>
        <v>-0.18867924528301888</v>
      </c>
      <c r="W69" s="25"/>
      <c r="X69" s="25">
        <f t="shared" si="23"/>
        <v>-19</v>
      </c>
      <c r="Y69" s="27">
        <f t="shared" si="24"/>
        <v>-0.30645161290322581</v>
      </c>
      <c r="Z69" s="25"/>
      <c r="AA69" s="24"/>
      <c r="AB69" s="28"/>
    </row>
    <row r="70" spans="1:28">
      <c r="A70" s="66" t="s">
        <v>122</v>
      </c>
      <c r="B70" s="67" t="s">
        <v>123</v>
      </c>
      <c r="C70" s="68">
        <v>24</v>
      </c>
      <c r="D70" s="68">
        <v>21</v>
      </c>
      <c r="E70" s="68">
        <v>22</v>
      </c>
      <c r="F70" s="68">
        <f t="shared" si="17"/>
        <v>27</v>
      </c>
      <c r="G70" s="45"/>
      <c r="H70" s="68">
        <v>10</v>
      </c>
      <c r="I70" s="68">
        <v>4</v>
      </c>
      <c r="J70" s="68">
        <v>4</v>
      </c>
      <c r="K70" s="68">
        <v>9</v>
      </c>
      <c r="L70" s="68"/>
      <c r="M70" s="69">
        <f t="shared" si="18"/>
        <v>4.7262701851122487E-3</v>
      </c>
      <c r="N70" s="69">
        <f t="shared" si="18"/>
        <v>3.4414945919370699E-3</v>
      </c>
      <c r="O70" s="69">
        <f t="shared" si="18"/>
        <v>5.1474029012634533E-3</v>
      </c>
      <c r="P70" s="69">
        <f t="shared" si="18"/>
        <v>6.5185900531144376E-3</v>
      </c>
      <c r="Q70" s="68"/>
      <c r="R70" s="45">
        <f t="shared" si="19"/>
        <v>1</v>
      </c>
      <c r="S70" s="47">
        <f t="shared" si="20"/>
        <v>4.7619047619047616E-2</v>
      </c>
      <c r="T70" s="45"/>
      <c r="U70" s="45">
        <f t="shared" si="21"/>
        <v>6</v>
      </c>
      <c r="V70" s="47">
        <f t="shared" si="22"/>
        <v>0.2857142857142857</v>
      </c>
      <c r="W70" s="45"/>
      <c r="X70" s="45">
        <f t="shared" si="23"/>
        <v>5</v>
      </c>
      <c r="Y70" s="47">
        <f t="shared" si="24"/>
        <v>0.22727272727272727</v>
      </c>
      <c r="Z70" s="25"/>
      <c r="AA70" s="24"/>
      <c r="AB70" s="28"/>
    </row>
    <row r="71" spans="1:28">
      <c r="A71" s="70" t="s">
        <v>124</v>
      </c>
      <c r="B71" s="71" t="s">
        <v>125</v>
      </c>
      <c r="C71" s="31">
        <v>14</v>
      </c>
      <c r="D71" s="31">
        <v>22</v>
      </c>
      <c r="E71" s="31">
        <v>4</v>
      </c>
      <c r="F71" s="31">
        <f t="shared" si="17"/>
        <v>6</v>
      </c>
      <c r="G71" s="32"/>
      <c r="H71" s="31">
        <v>0</v>
      </c>
      <c r="I71" s="31">
        <v>2</v>
      </c>
      <c r="J71" s="31">
        <v>1</v>
      </c>
      <c r="K71" s="31">
        <v>3</v>
      </c>
      <c r="L71" s="31"/>
      <c r="M71" s="33">
        <f t="shared" si="18"/>
        <v>2.7569909413154787E-3</v>
      </c>
      <c r="N71" s="33">
        <f t="shared" si="18"/>
        <v>3.6053752867912158E-3</v>
      </c>
      <c r="O71" s="33">
        <f t="shared" si="18"/>
        <v>9.3589143659335522E-4</v>
      </c>
      <c r="P71" s="33">
        <f t="shared" si="18"/>
        <v>1.4485755673587638E-3</v>
      </c>
      <c r="Q71" s="31"/>
      <c r="R71" s="32">
        <f t="shared" si="19"/>
        <v>-18</v>
      </c>
      <c r="S71" s="34">
        <f t="shared" si="20"/>
        <v>-0.81818181818181823</v>
      </c>
      <c r="T71" s="32"/>
      <c r="U71" s="32">
        <f t="shared" si="21"/>
        <v>-16</v>
      </c>
      <c r="V71" s="34">
        <f t="shared" si="22"/>
        <v>-0.72727272727272729</v>
      </c>
      <c r="W71" s="32"/>
      <c r="X71" s="32">
        <f t="shared" si="23"/>
        <v>2</v>
      </c>
      <c r="Y71" s="34">
        <f t="shared" si="24"/>
        <v>0.5</v>
      </c>
      <c r="Z71" s="25"/>
      <c r="AA71" s="24"/>
      <c r="AB71" s="28"/>
    </row>
    <row r="72" spans="1:28">
      <c r="A72" t="s">
        <v>126</v>
      </c>
      <c r="B72" s="21" t="s">
        <v>127</v>
      </c>
      <c r="C72" s="28">
        <v>6</v>
      </c>
      <c r="D72" s="28">
        <v>0</v>
      </c>
      <c r="E72" s="28">
        <v>11</v>
      </c>
      <c r="F72" s="28">
        <f t="shared" si="17"/>
        <v>19</v>
      </c>
      <c r="G72" s="25"/>
      <c r="H72" s="28">
        <v>9</v>
      </c>
      <c r="I72" s="28">
        <v>1</v>
      </c>
      <c r="J72" s="28">
        <v>0</v>
      </c>
      <c r="K72" s="28">
        <v>9</v>
      </c>
      <c r="L72" s="24"/>
      <c r="M72" s="26">
        <f t="shared" si="18"/>
        <v>1.1815675462780622E-3</v>
      </c>
      <c r="N72" s="26">
        <f t="shared" si="18"/>
        <v>0</v>
      </c>
      <c r="O72" s="26">
        <f t="shared" si="18"/>
        <v>2.5737014506317267E-3</v>
      </c>
      <c r="P72" s="26">
        <f t="shared" si="18"/>
        <v>4.5871559633027525E-3</v>
      </c>
      <c r="Q72" s="24"/>
      <c r="R72" s="25">
        <f t="shared" si="19"/>
        <v>11</v>
      </c>
      <c r="S72" s="27">
        <f t="shared" si="20"/>
        <v>0</v>
      </c>
      <c r="T72" s="25"/>
      <c r="U72" s="25">
        <f t="shared" si="21"/>
        <v>19</v>
      </c>
      <c r="V72" s="27">
        <f t="shared" si="22"/>
        <v>0</v>
      </c>
      <c r="W72" s="25"/>
      <c r="X72" s="25">
        <f t="shared" si="23"/>
        <v>8</v>
      </c>
      <c r="Y72" s="27">
        <f t="shared" si="24"/>
        <v>0.72727272727272729</v>
      </c>
      <c r="Z72" s="25"/>
      <c r="AA72" s="24"/>
      <c r="AB72" s="28"/>
    </row>
    <row r="73" spans="1:28">
      <c r="A73" t="s">
        <v>128</v>
      </c>
      <c r="B73" s="21" t="s">
        <v>129</v>
      </c>
      <c r="C73" s="28">
        <v>22</v>
      </c>
      <c r="D73" s="28">
        <v>30</v>
      </c>
      <c r="E73" s="28">
        <v>32</v>
      </c>
      <c r="F73" s="28">
        <f t="shared" si="17"/>
        <v>20</v>
      </c>
      <c r="G73" s="25"/>
      <c r="H73" s="28">
        <v>4</v>
      </c>
      <c r="I73" s="28">
        <v>3</v>
      </c>
      <c r="J73" s="28">
        <v>6</v>
      </c>
      <c r="K73" s="28">
        <v>7</v>
      </c>
      <c r="L73" s="24"/>
      <c r="M73" s="26">
        <f t="shared" si="18"/>
        <v>4.3324143363528949E-3</v>
      </c>
      <c r="N73" s="26">
        <f t="shared" si="18"/>
        <v>4.9164208456243851E-3</v>
      </c>
      <c r="O73" s="26">
        <f t="shared" si="18"/>
        <v>7.4871314927468418E-3</v>
      </c>
      <c r="P73" s="26">
        <f t="shared" si="18"/>
        <v>4.8285852245292128E-3</v>
      </c>
      <c r="Q73" s="24"/>
      <c r="R73" s="25">
        <f t="shared" si="19"/>
        <v>2</v>
      </c>
      <c r="S73" s="27">
        <f t="shared" si="20"/>
        <v>6.6666666666666666E-2</v>
      </c>
      <c r="T73" s="25"/>
      <c r="U73" s="25">
        <f t="shared" si="21"/>
        <v>-10</v>
      </c>
      <c r="V73" s="27">
        <f t="shared" si="22"/>
        <v>-0.33333333333333331</v>
      </c>
      <c r="W73" s="25"/>
      <c r="X73" s="25">
        <f t="shared" si="23"/>
        <v>-12</v>
      </c>
      <c r="Y73" s="27">
        <f t="shared" si="24"/>
        <v>-0.375</v>
      </c>
      <c r="Z73" s="25"/>
      <c r="AA73" s="24"/>
      <c r="AB73" s="28"/>
    </row>
    <row r="74" spans="1:28">
      <c r="A74" s="66" t="s">
        <v>130</v>
      </c>
      <c r="B74" s="67" t="s">
        <v>131</v>
      </c>
      <c r="C74" s="68">
        <v>3</v>
      </c>
      <c r="D74" s="68">
        <v>1</v>
      </c>
      <c r="E74" s="68">
        <v>2</v>
      </c>
      <c r="F74" s="68">
        <f t="shared" si="17"/>
        <v>3</v>
      </c>
      <c r="G74" s="45"/>
      <c r="H74" s="68">
        <v>1</v>
      </c>
      <c r="I74" s="68">
        <v>2</v>
      </c>
      <c r="J74" s="68">
        <v>0</v>
      </c>
      <c r="K74" s="68">
        <v>0</v>
      </c>
      <c r="L74" s="68"/>
      <c r="M74" s="69">
        <f t="shared" si="18"/>
        <v>5.9078377313903109E-4</v>
      </c>
      <c r="N74" s="69">
        <f t="shared" si="18"/>
        <v>1.6388069485414618E-4</v>
      </c>
      <c r="O74" s="69">
        <f t="shared" si="18"/>
        <v>4.6794571829667761E-4</v>
      </c>
      <c r="P74" s="69">
        <f t="shared" si="18"/>
        <v>7.2428778367938191E-4</v>
      </c>
      <c r="Q74" s="68"/>
      <c r="R74" s="45">
        <f t="shared" si="19"/>
        <v>1</v>
      </c>
      <c r="S74" s="47">
        <f t="shared" si="20"/>
        <v>1</v>
      </c>
      <c r="T74" s="45"/>
      <c r="U74" s="45">
        <f t="shared" si="21"/>
        <v>2</v>
      </c>
      <c r="V74" s="47">
        <f t="shared" si="22"/>
        <v>2</v>
      </c>
      <c r="W74" s="45"/>
      <c r="X74" s="45">
        <f t="shared" si="23"/>
        <v>1</v>
      </c>
      <c r="Y74" s="47">
        <f t="shared" si="24"/>
        <v>0.5</v>
      </c>
      <c r="Z74" s="25"/>
      <c r="AA74" s="24"/>
      <c r="AB74" s="28"/>
    </row>
    <row r="75" spans="1:28">
      <c r="A75" s="70" t="s">
        <v>132</v>
      </c>
      <c r="B75" s="71" t="s">
        <v>133</v>
      </c>
      <c r="C75" s="31">
        <v>3</v>
      </c>
      <c r="D75" s="31">
        <v>0</v>
      </c>
      <c r="E75" s="31">
        <v>0</v>
      </c>
      <c r="F75" s="31">
        <f t="shared" si="17"/>
        <v>0</v>
      </c>
      <c r="G75" s="32"/>
      <c r="H75" s="31">
        <v>0</v>
      </c>
      <c r="I75" s="31">
        <v>0</v>
      </c>
      <c r="J75" s="31">
        <v>0</v>
      </c>
      <c r="K75" s="31">
        <v>0</v>
      </c>
      <c r="L75" s="31"/>
      <c r="M75" s="33">
        <f t="shared" si="18"/>
        <v>5.9078377313903109E-4</v>
      </c>
      <c r="N75" s="33">
        <f t="shared" si="18"/>
        <v>0</v>
      </c>
      <c r="O75" s="33">
        <f t="shared" si="18"/>
        <v>0</v>
      </c>
      <c r="P75" s="33">
        <f t="shared" si="18"/>
        <v>0</v>
      </c>
      <c r="Q75" s="31"/>
      <c r="R75" s="32">
        <f t="shared" si="19"/>
        <v>0</v>
      </c>
      <c r="S75" s="34">
        <f t="shared" si="20"/>
        <v>0</v>
      </c>
      <c r="T75" s="32"/>
      <c r="U75" s="32">
        <f t="shared" si="21"/>
        <v>0</v>
      </c>
      <c r="V75" s="34">
        <f t="shared" si="22"/>
        <v>0</v>
      </c>
      <c r="W75" s="32"/>
      <c r="X75" s="32">
        <f t="shared" si="23"/>
        <v>0</v>
      </c>
      <c r="Y75" s="34">
        <f t="shared" si="24"/>
        <v>0</v>
      </c>
      <c r="Z75" s="25"/>
      <c r="AA75" s="24"/>
      <c r="AB75" s="28"/>
    </row>
    <row r="76" spans="1:28">
      <c r="A76" t="s">
        <v>134</v>
      </c>
      <c r="B76" s="21" t="s">
        <v>135</v>
      </c>
      <c r="C76" s="28">
        <v>87</v>
      </c>
      <c r="D76" s="28">
        <v>109</v>
      </c>
      <c r="E76" s="28">
        <v>87</v>
      </c>
      <c r="F76" s="28">
        <f t="shared" si="17"/>
        <v>116</v>
      </c>
      <c r="G76" s="25"/>
      <c r="H76" s="28">
        <v>37</v>
      </c>
      <c r="I76" s="28">
        <v>32</v>
      </c>
      <c r="J76" s="28">
        <v>27</v>
      </c>
      <c r="K76" s="28">
        <v>20</v>
      </c>
      <c r="L76" s="24"/>
      <c r="M76" s="26">
        <f t="shared" si="18"/>
        <v>1.7132729421031903E-2</v>
      </c>
      <c r="N76" s="26">
        <f t="shared" si="18"/>
        <v>1.7862995739101935E-2</v>
      </c>
      <c r="O76" s="26">
        <f t="shared" si="18"/>
        <v>2.0355638745905475E-2</v>
      </c>
      <c r="P76" s="26">
        <f t="shared" si="18"/>
        <v>2.8005794302269436E-2</v>
      </c>
      <c r="Q76" s="24"/>
      <c r="R76" s="25">
        <f t="shared" si="19"/>
        <v>-22</v>
      </c>
      <c r="S76" s="27">
        <f t="shared" si="20"/>
        <v>-0.20183486238532111</v>
      </c>
      <c r="T76" s="25"/>
      <c r="U76" s="25">
        <f t="shared" si="21"/>
        <v>7</v>
      </c>
      <c r="V76" s="27">
        <f t="shared" si="22"/>
        <v>6.4220183486238536E-2</v>
      </c>
      <c r="W76" s="25"/>
      <c r="X76" s="25">
        <f t="shared" si="23"/>
        <v>29</v>
      </c>
      <c r="Y76" s="27">
        <f t="shared" si="24"/>
        <v>0.33333333333333331</v>
      </c>
      <c r="Z76" s="25"/>
      <c r="AA76" s="24"/>
      <c r="AB76" s="28"/>
    </row>
    <row r="77" spans="1:28">
      <c r="A77" t="s">
        <v>136</v>
      </c>
      <c r="B77" s="21" t="s">
        <v>137</v>
      </c>
      <c r="C77" s="28">
        <v>3</v>
      </c>
      <c r="D77" s="28">
        <v>4</v>
      </c>
      <c r="E77" s="28">
        <v>3</v>
      </c>
      <c r="F77" s="28">
        <f t="shared" si="17"/>
        <v>5</v>
      </c>
      <c r="G77" s="25"/>
      <c r="H77" s="28">
        <v>1</v>
      </c>
      <c r="I77" s="28">
        <v>4</v>
      </c>
      <c r="J77" s="28">
        <v>0</v>
      </c>
      <c r="K77" s="28">
        <v>0</v>
      </c>
      <c r="L77" s="24"/>
      <c r="M77" s="26">
        <f t="shared" si="18"/>
        <v>5.9078377313903109E-4</v>
      </c>
      <c r="N77" s="26">
        <f t="shared" si="18"/>
        <v>6.5552277941658473E-4</v>
      </c>
      <c r="O77" s="26">
        <f t="shared" si="18"/>
        <v>7.0191857744501633E-4</v>
      </c>
      <c r="P77" s="26">
        <f t="shared" si="18"/>
        <v>1.2071463061323032E-3</v>
      </c>
      <c r="Q77" s="24"/>
      <c r="R77" s="25">
        <f t="shared" si="19"/>
        <v>-1</v>
      </c>
      <c r="S77" s="27">
        <f t="shared" si="20"/>
        <v>-0.25</v>
      </c>
      <c r="T77" s="25"/>
      <c r="U77" s="25">
        <f t="shared" si="21"/>
        <v>1</v>
      </c>
      <c r="V77" s="27">
        <f t="shared" si="22"/>
        <v>0.25</v>
      </c>
      <c r="W77" s="25"/>
      <c r="X77" s="25">
        <f t="shared" si="23"/>
        <v>2</v>
      </c>
      <c r="Y77" s="27">
        <f t="shared" si="24"/>
        <v>0.66666666666666663</v>
      </c>
      <c r="Z77" s="25"/>
      <c r="AA77" s="24"/>
      <c r="AB77" s="28"/>
    </row>
    <row r="78" spans="1:28">
      <c r="A78" s="66" t="s">
        <v>138</v>
      </c>
      <c r="B78" s="67" t="s">
        <v>139</v>
      </c>
      <c r="C78" s="68">
        <v>48</v>
      </c>
      <c r="D78" s="68">
        <v>72</v>
      </c>
      <c r="E78" s="68">
        <v>43</v>
      </c>
      <c r="F78" s="68">
        <f t="shared" si="17"/>
        <v>47</v>
      </c>
      <c r="G78" s="45"/>
      <c r="H78" s="68">
        <v>7</v>
      </c>
      <c r="I78" s="68">
        <v>16</v>
      </c>
      <c r="J78" s="68">
        <v>9</v>
      </c>
      <c r="K78" s="68">
        <v>15</v>
      </c>
      <c r="L78" s="68"/>
      <c r="M78" s="69">
        <f t="shared" si="18"/>
        <v>9.4525403702244975E-3</v>
      </c>
      <c r="N78" s="69">
        <f t="shared" si="18"/>
        <v>1.1799410029498525E-2</v>
      </c>
      <c r="O78" s="69">
        <f t="shared" si="18"/>
        <v>1.0060832943378568E-2</v>
      </c>
      <c r="P78" s="69">
        <f t="shared" si="18"/>
        <v>1.134717527764365E-2</v>
      </c>
      <c r="Q78" s="68"/>
      <c r="R78" s="45">
        <f t="shared" si="19"/>
        <v>-29</v>
      </c>
      <c r="S78" s="47">
        <f t="shared" si="20"/>
        <v>-0.40277777777777779</v>
      </c>
      <c r="T78" s="45"/>
      <c r="U78" s="45">
        <f t="shared" si="21"/>
        <v>-25</v>
      </c>
      <c r="V78" s="47">
        <f t="shared" si="22"/>
        <v>-0.34722222222222221</v>
      </c>
      <c r="W78" s="45"/>
      <c r="X78" s="45">
        <f t="shared" si="23"/>
        <v>4</v>
      </c>
      <c r="Y78" s="47">
        <f t="shared" si="24"/>
        <v>9.3023255813953487E-2</v>
      </c>
      <c r="Z78" s="25"/>
      <c r="AA78" s="24"/>
      <c r="AB78" s="28"/>
    </row>
    <row r="79" spans="1:28">
      <c r="A79" s="70" t="s">
        <v>140</v>
      </c>
      <c r="B79" s="71" t="s">
        <v>141</v>
      </c>
      <c r="C79" s="31">
        <v>13</v>
      </c>
      <c r="D79" s="31">
        <v>18</v>
      </c>
      <c r="E79" s="31">
        <v>12</v>
      </c>
      <c r="F79" s="31">
        <f t="shared" si="17"/>
        <v>19</v>
      </c>
      <c r="G79" s="32"/>
      <c r="H79" s="31">
        <v>4</v>
      </c>
      <c r="I79" s="31">
        <v>4</v>
      </c>
      <c r="J79" s="31">
        <v>7</v>
      </c>
      <c r="K79" s="31">
        <v>4</v>
      </c>
      <c r="L79" s="31"/>
      <c r="M79" s="33">
        <f t="shared" si="18"/>
        <v>2.5600630169358013E-3</v>
      </c>
      <c r="N79" s="33">
        <f t="shared" si="18"/>
        <v>2.9498525073746312E-3</v>
      </c>
      <c r="O79" s="33">
        <f t="shared" si="18"/>
        <v>2.8076743097800653E-3</v>
      </c>
      <c r="P79" s="33">
        <f t="shared" si="18"/>
        <v>4.5871559633027525E-3</v>
      </c>
      <c r="Q79" s="31"/>
      <c r="R79" s="32">
        <f t="shared" si="19"/>
        <v>-6</v>
      </c>
      <c r="S79" s="34">
        <f t="shared" si="20"/>
        <v>-0.33333333333333331</v>
      </c>
      <c r="T79" s="32"/>
      <c r="U79" s="32">
        <f t="shared" si="21"/>
        <v>1</v>
      </c>
      <c r="V79" s="34">
        <f t="shared" si="22"/>
        <v>5.5555555555555552E-2</v>
      </c>
      <c r="W79" s="32"/>
      <c r="X79" s="32">
        <f t="shared" si="23"/>
        <v>7</v>
      </c>
      <c r="Y79" s="34">
        <f t="shared" si="24"/>
        <v>0.58333333333333337</v>
      </c>
      <c r="Z79" s="25"/>
      <c r="AA79" s="24"/>
      <c r="AB79" s="28"/>
    </row>
    <row r="80" spans="1:28">
      <c r="A80" t="s">
        <v>142</v>
      </c>
      <c r="B80" s="21" t="s">
        <v>143</v>
      </c>
      <c r="C80" s="28">
        <v>2</v>
      </c>
      <c r="D80" s="28">
        <v>1</v>
      </c>
      <c r="E80" s="28">
        <v>2</v>
      </c>
      <c r="F80" s="28">
        <f t="shared" si="17"/>
        <v>1</v>
      </c>
      <c r="G80" s="25"/>
      <c r="H80" s="28">
        <v>0</v>
      </c>
      <c r="I80" s="28">
        <v>0</v>
      </c>
      <c r="J80" s="28">
        <v>1</v>
      </c>
      <c r="K80" s="28">
        <v>0</v>
      </c>
      <c r="L80" s="24"/>
      <c r="M80" s="26">
        <f t="shared" si="18"/>
        <v>3.9385584875935406E-4</v>
      </c>
      <c r="N80" s="26">
        <f t="shared" si="18"/>
        <v>1.6388069485414618E-4</v>
      </c>
      <c r="O80" s="26">
        <f t="shared" si="18"/>
        <v>4.6794571829667761E-4</v>
      </c>
      <c r="P80" s="26">
        <f t="shared" si="18"/>
        <v>2.4142926122646064E-4</v>
      </c>
      <c r="Q80" s="24"/>
      <c r="R80" s="25">
        <f t="shared" si="19"/>
        <v>1</v>
      </c>
      <c r="S80" s="27">
        <f t="shared" si="20"/>
        <v>1</v>
      </c>
      <c r="T80" s="25"/>
      <c r="U80" s="25">
        <f t="shared" si="21"/>
        <v>0</v>
      </c>
      <c r="V80" s="27">
        <f t="shared" si="22"/>
        <v>0</v>
      </c>
      <c r="W80" s="25"/>
      <c r="X80" s="25">
        <f t="shared" si="23"/>
        <v>-1</v>
      </c>
      <c r="Y80" s="27">
        <f t="shared" si="24"/>
        <v>-0.5</v>
      </c>
      <c r="Z80" s="25"/>
      <c r="AA80" s="24"/>
      <c r="AB80" s="28"/>
    </row>
    <row r="81" spans="1:28" ht="3.95" customHeight="1">
      <c r="B81" s="21"/>
      <c r="C81" s="31"/>
      <c r="D81" s="31"/>
      <c r="E81" s="31"/>
      <c r="F81" s="31"/>
      <c r="G81" s="25"/>
      <c r="H81" s="31"/>
      <c r="I81" s="31"/>
      <c r="J81" s="31"/>
      <c r="K81" s="31"/>
      <c r="L81" s="24"/>
      <c r="M81" s="33"/>
      <c r="N81" s="33"/>
      <c r="O81" s="33"/>
      <c r="P81" s="33"/>
      <c r="Q81" s="24"/>
      <c r="R81" s="31"/>
      <c r="S81" s="31"/>
      <c r="T81" s="25"/>
      <c r="U81" s="31"/>
      <c r="V81" s="31"/>
      <c r="W81" s="25"/>
      <c r="X81" s="31"/>
      <c r="Y81" s="31"/>
      <c r="Z81" s="25"/>
      <c r="AA81" s="24"/>
      <c r="AB81" s="28"/>
    </row>
    <row r="82" spans="1:28" s="56" customFormat="1">
      <c r="A82" s="56" t="s">
        <v>144</v>
      </c>
      <c r="B82" s="72"/>
      <c r="C82" s="52">
        <f t="shared" ref="C82:F82" si="25">SUM(C68:C81)</f>
        <v>364</v>
      </c>
      <c r="D82" s="52">
        <f t="shared" si="25"/>
        <v>435</v>
      </c>
      <c r="E82" s="52">
        <f t="shared" si="25"/>
        <v>371</v>
      </c>
      <c r="F82" s="52">
        <f t="shared" si="25"/>
        <v>407</v>
      </c>
      <c r="G82" s="51"/>
      <c r="H82" s="52">
        <f>SUM(H68:H81)</f>
        <v>104</v>
      </c>
      <c r="I82" s="52">
        <f t="shared" ref="I82:K82" si="26">SUM(I68:I81)</f>
        <v>100</v>
      </c>
      <c r="J82" s="52">
        <f t="shared" si="26"/>
        <v>105</v>
      </c>
      <c r="K82" s="52">
        <f t="shared" si="26"/>
        <v>98</v>
      </c>
      <c r="L82" s="53"/>
      <c r="M82" s="54">
        <f t="shared" ref="M82:P82" si="27">SUM(M68:M81)</f>
        <v>7.1681764474202436E-2</v>
      </c>
      <c r="N82" s="54">
        <f t="shared" si="27"/>
        <v>7.128810226155359E-2</v>
      </c>
      <c r="O82" s="54">
        <f t="shared" si="27"/>
        <v>8.6803930744033697E-2</v>
      </c>
      <c r="P82" s="54">
        <f t="shared" si="27"/>
        <v>9.8261709319169485E-2</v>
      </c>
      <c r="Q82" s="53"/>
      <c r="R82" s="52">
        <f t="shared" ref="R82" si="28">SUM(R68:R81)</f>
        <v>-64</v>
      </c>
      <c r="S82" s="55">
        <f>IFERROR(R82/D82,0)</f>
        <v>-0.14712643678160919</v>
      </c>
      <c r="T82" s="51"/>
      <c r="U82" s="52">
        <f t="shared" ref="U82" si="29">SUM(U68:U81)</f>
        <v>-28</v>
      </c>
      <c r="V82" s="55">
        <f>U82/D82</f>
        <v>-6.4367816091954022E-2</v>
      </c>
      <c r="W82" s="51"/>
      <c r="X82" s="52">
        <f t="shared" ref="X82" si="30">SUM(X68:X81)</f>
        <v>36</v>
      </c>
      <c r="Y82" s="55">
        <f>IFERROR(X82/E82,0)</f>
        <v>9.7035040431266845E-2</v>
      </c>
      <c r="Z82" s="51"/>
      <c r="AA82" s="53"/>
      <c r="AB82" s="52"/>
    </row>
    <row r="83" spans="1:28" ht="3.95" customHeight="1" thickBot="1">
      <c r="C83" s="57"/>
      <c r="D83" s="57"/>
      <c r="E83" s="57"/>
      <c r="F83" s="57"/>
      <c r="G83" s="25"/>
      <c r="H83" s="57"/>
      <c r="I83" s="57"/>
      <c r="J83" s="57"/>
      <c r="K83" s="57"/>
      <c r="L83" s="24"/>
      <c r="M83" s="58"/>
      <c r="N83" s="58"/>
      <c r="O83" s="58"/>
      <c r="P83" s="58"/>
      <c r="Q83" s="24"/>
      <c r="R83" s="57"/>
      <c r="S83" s="57"/>
      <c r="T83" s="25"/>
      <c r="U83" s="57"/>
      <c r="V83" s="57"/>
      <c r="W83" s="25"/>
      <c r="X83" s="57"/>
      <c r="Y83" s="57"/>
      <c r="Z83" s="25"/>
      <c r="AA83" s="24"/>
      <c r="AB83" s="28"/>
    </row>
    <row r="84" spans="1:28" s="60" customFormat="1" ht="15" customHeight="1" thickTop="1">
      <c r="A84" s="60" t="s">
        <v>116</v>
      </c>
      <c r="B84" s="61"/>
      <c r="C84" s="62"/>
      <c r="D84" s="62">
        <f t="shared" ref="D84:F84" si="31">(D82-C82)/C82</f>
        <v>0.19505494505494506</v>
      </c>
      <c r="E84" s="62">
        <f t="shared" si="31"/>
        <v>-0.14712643678160919</v>
      </c>
      <c r="F84" s="62">
        <f t="shared" si="31"/>
        <v>9.7035040431266845E-2</v>
      </c>
      <c r="G84" s="63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3"/>
      <c r="T84" s="63"/>
      <c r="U84" s="64"/>
      <c r="V84" s="63"/>
      <c r="W84" s="63"/>
      <c r="X84" s="64"/>
      <c r="Y84" s="63"/>
      <c r="Z84" s="63"/>
      <c r="AA84" s="64"/>
      <c r="AB84" s="65"/>
    </row>
    <row r="85" spans="1:28">
      <c r="C85" s="28"/>
      <c r="D85" s="28"/>
      <c r="E85" s="28"/>
      <c r="F85" s="28"/>
      <c r="G85" s="25"/>
      <c r="H85" s="28"/>
      <c r="I85" s="28"/>
      <c r="J85" s="28"/>
      <c r="K85" s="28"/>
      <c r="L85" s="24"/>
      <c r="M85" s="24"/>
      <c r="N85" s="24"/>
      <c r="O85" s="24"/>
      <c r="P85" s="24"/>
      <c r="Q85" s="24"/>
      <c r="R85" s="25"/>
      <c r="S85" s="25"/>
      <c r="T85" s="25"/>
      <c r="U85" s="25"/>
      <c r="V85" s="25"/>
      <c r="W85" s="25"/>
      <c r="X85" s="25"/>
      <c r="Y85" s="25"/>
      <c r="Z85" s="25"/>
      <c r="AA85" s="24"/>
      <c r="AB85" s="28"/>
    </row>
    <row r="86" spans="1:28">
      <c r="A86" s="119" t="s">
        <v>145</v>
      </c>
      <c r="B86" s="120"/>
      <c r="C86" s="28"/>
      <c r="D86" s="28"/>
      <c r="E86" s="28"/>
      <c r="F86" s="28"/>
      <c r="G86" s="25"/>
      <c r="H86" s="28"/>
      <c r="I86" s="28"/>
      <c r="J86" s="28"/>
      <c r="K86" s="28"/>
      <c r="L86" s="24"/>
      <c r="M86" s="24"/>
      <c r="N86" s="24"/>
      <c r="O86" s="24"/>
      <c r="P86" s="24"/>
      <c r="Q86" s="24"/>
      <c r="R86" s="25"/>
      <c r="S86" s="25"/>
      <c r="T86" s="25"/>
      <c r="U86" s="25"/>
      <c r="V86" s="25"/>
      <c r="W86" s="25"/>
      <c r="X86" s="25"/>
      <c r="Y86" s="25"/>
      <c r="Z86" s="25"/>
      <c r="AA86" s="24"/>
      <c r="AB86" s="28"/>
    </row>
    <row r="87" spans="1:28" ht="3.95" customHeight="1">
      <c r="B87" s="21"/>
      <c r="C87" s="28"/>
      <c r="D87" s="28"/>
      <c r="E87" s="28"/>
      <c r="F87" s="28"/>
      <c r="G87" s="25"/>
      <c r="H87" s="28"/>
      <c r="I87" s="28"/>
      <c r="J87" s="28"/>
      <c r="K87" s="28"/>
      <c r="L87" s="24"/>
      <c r="M87" s="24"/>
      <c r="N87" s="24"/>
      <c r="O87" s="24"/>
      <c r="P87" s="24"/>
      <c r="Q87" s="24"/>
      <c r="R87" s="25"/>
      <c r="S87" s="25"/>
      <c r="T87" s="25"/>
      <c r="U87" s="25"/>
      <c r="V87" s="25"/>
      <c r="W87" s="25"/>
      <c r="X87" s="25"/>
      <c r="Y87" s="25"/>
      <c r="Z87" s="25"/>
      <c r="AA87" s="24"/>
      <c r="AB87" s="28"/>
    </row>
    <row r="88" spans="1:28">
      <c r="B88" s="21" t="s">
        <v>146</v>
      </c>
      <c r="C88" s="28">
        <v>185</v>
      </c>
      <c r="D88" s="28">
        <v>276</v>
      </c>
      <c r="E88" s="28">
        <v>227</v>
      </c>
      <c r="F88" s="28">
        <f>SUM(H88:K88)</f>
        <v>367</v>
      </c>
      <c r="G88" s="25"/>
      <c r="H88" s="28">
        <v>67</v>
      </c>
      <c r="I88" s="28">
        <v>76</v>
      </c>
      <c r="J88" s="28">
        <v>45</v>
      </c>
      <c r="K88" s="28">
        <v>179</v>
      </c>
      <c r="L88" s="24"/>
      <c r="M88" s="73">
        <f t="shared" ref="M88:P89" si="32">C88/C$96</f>
        <v>3.6431666010240255E-2</v>
      </c>
      <c r="N88" s="38">
        <f t="shared" si="32"/>
        <v>4.5231071779744343E-2</v>
      </c>
      <c r="O88" s="38">
        <f t="shared" si="32"/>
        <v>5.3111839026672908E-2</v>
      </c>
      <c r="P88" s="74">
        <f t="shared" si="32"/>
        <v>8.8604538870111063E-2</v>
      </c>
      <c r="Q88" s="24"/>
      <c r="R88" s="25">
        <f t="shared" ref="R88:R89" si="33">E88-D88</f>
        <v>-49</v>
      </c>
      <c r="S88" s="27">
        <f>IFERROR(R88/D88,0)</f>
        <v>-0.17753623188405798</v>
      </c>
      <c r="T88" s="25"/>
      <c r="U88" s="25">
        <f t="shared" ref="U88:U89" si="34">F88-D88</f>
        <v>91</v>
      </c>
      <c r="V88" s="27">
        <f>IFERROR(U88/D88,0)</f>
        <v>0.32971014492753625</v>
      </c>
      <c r="W88" s="25"/>
      <c r="X88" s="25">
        <f t="shared" ref="X88:X89" si="35">F88-E88</f>
        <v>140</v>
      </c>
      <c r="Y88" s="27">
        <f>IFERROR(X88/E88,0)</f>
        <v>0.61674008810572689</v>
      </c>
      <c r="Z88" s="25"/>
      <c r="AA88" s="24"/>
      <c r="AB88" s="28"/>
    </row>
    <row r="89" spans="1:28">
      <c r="B89" s="21" t="s">
        <v>145</v>
      </c>
      <c r="C89" s="28">
        <v>95</v>
      </c>
      <c r="D89" s="28">
        <v>47</v>
      </c>
      <c r="E89" s="28">
        <v>77</v>
      </c>
      <c r="F89" s="28">
        <f>SUM(H89:K89)</f>
        <v>79</v>
      </c>
      <c r="G89" s="25"/>
      <c r="H89" s="28">
        <v>22</v>
      </c>
      <c r="I89" s="28">
        <v>1</v>
      </c>
      <c r="J89" s="28">
        <v>35</v>
      </c>
      <c r="K89" s="28">
        <v>21</v>
      </c>
      <c r="L89" s="24"/>
      <c r="M89" s="26">
        <f t="shared" si="32"/>
        <v>1.8708152816069318E-2</v>
      </c>
      <c r="N89" s="26">
        <f t="shared" si="32"/>
        <v>7.7023926581448708E-3</v>
      </c>
      <c r="O89" s="26">
        <f t="shared" si="32"/>
        <v>1.8015910154422086E-2</v>
      </c>
      <c r="P89" s="26">
        <f t="shared" si="32"/>
        <v>1.9072911636890393E-2</v>
      </c>
      <c r="Q89" s="24"/>
      <c r="R89" s="25">
        <f t="shared" si="33"/>
        <v>30</v>
      </c>
      <c r="S89" s="27">
        <f>IFERROR(R89/D89,0)</f>
        <v>0.63829787234042556</v>
      </c>
      <c r="T89" s="25"/>
      <c r="U89" s="25">
        <f t="shared" si="34"/>
        <v>32</v>
      </c>
      <c r="V89" s="27">
        <f>IFERROR(U89/D89,0)</f>
        <v>0.68085106382978722</v>
      </c>
      <c r="W89" s="25"/>
      <c r="X89" s="25">
        <f t="shared" si="35"/>
        <v>2</v>
      </c>
      <c r="Y89" s="27">
        <f>IFERROR(X89/E89,0)</f>
        <v>2.5974025974025976E-2</v>
      </c>
      <c r="Z89" s="25"/>
      <c r="AA89" s="24"/>
      <c r="AB89" s="28"/>
    </row>
    <row r="90" spans="1:28" ht="3.95" customHeight="1">
      <c r="B90" s="21"/>
      <c r="C90" s="31"/>
      <c r="D90" s="31"/>
      <c r="E90" s="31"/>
      <c r="F90" s="31"/>
      <c r="G90" s="25"/>
      <c r="H90" s="31"/>
      <c r="I90" s="31"/>
      <c r="J90" s="31"/>
      <c r="K90" s="31"/>
      <c r="L90" s="24"/>
      <c r="M90" s="26"/>
      <c r="N90" s="26"/>
      <c r="O90" s="26"/>
      <c r="P90" s="26"/>
      <c r="Q90" s="24"/>
      <c r="R90" s="31"/>
      <c r="S90" s="31"/>
      <c r="T90" s="25"/>
      <c r="U90" s="31"/>
      <c r="V90" s="31"/>
      <c r="W90" s="25"/>
      <c r="X90" s="31"/>
      <c r="Y90" s="31"/>
      <c r="Z90" s="25"/>
      <c r="AA90" s="24"/>
      <c r="AB90" s="28"/>
    </row>
    <row r="91" spans="1:28" s="56" customFormat="1">
      <c r="A91" s="56" t="s">
        <v>147</v>
      </c>
      <c r="B91" s="72"/>
      <c r="C91" s="48">
        <f t="shared" ref="C91:F91" si="36">SUM(C88:C90)</f>
        <v>280</v>
      </c>
      <c r="D91" s="49">
        <f t="shared" si="36"/>
        <v>323</v>
      </c>
      <c r="E91" s="49">
        <f t="shared" si="36"/>
        <v>304</v>
      </c>
      <c r="F91" s="50">
        <f t="shared" si="36"/>
        <v>446</v>
      </c>
      <c r="G91" s="51"/>
      <c r="H91" s="52">
        <f>SUM(H88:H90)</f>
        <v>89</v>
      </c>
      <c r="I91" s="52">
        <f t="shared" ref="I91:K91" si="37">SUM(I88:I90)</f>
        <v>77</v>
      </c>
      <c r="J91" s="52">
        <f t="shared" si="37"/>
        <v>80</v>
      </c>
      <c r="K91" s="52">
        <f t="shared" si="37"/>
        <v>200</v>
      </c>
      <c r="L91" s="53"/>
      <c r="M91" s="75">
        <f t="shared" ref="M91:P91" si="38">SUM(M88:M90)</f>
        <v>5.513981882630957E-2</v>
      </c>
      <c r="N91" s="76">
        <f t="shared" si="38"/>
        <v>5.2933464437889211E-2</v>
      </c>
      <c r="O91" s="76">
        <f t="shared" si="38"/>
        <v>7.112774918109499E-2</v>
      </c>
      <c r="P91" s="77">
        <f t="shared" si="38"/>
        <v>0.10767745050700145</v>
      </c>
      <c r="Q91" s="53"/>
      <c r="R91" s="52">
        <f t="shared" ref="R91" si="39">SUM(R88:R90)</f>
        <v>-19</v>
      </c>
      <c r="S91" s="55">
        <f>IFERROR(R91/D91,0)</f>
        <v>-5.8823529411764705E-2</v>
      </c>
      <c r="T91" s="51"/>
      <c r="U91" s="52">
        <f t="shared" ref="U91" si="40">SUM(U88:U90)</f>
        <v>123</v>
      </c>
      <c r="V91" s="55">
        <f>U91/D91</f>
        <v>0.38080495356037153</v>
      </c>
      <c r="W91" s="51"/>
      <c r="X91" s="52">
        <f t="shared" ref="X91" si="41">SUM(X88:X90)</f>
        <v>142</v>
      </c>
      <c r="Y91" s="55">
        <f>IFERROR(X91/E91,0)</f>
        <v>0.46710526315789475</v>
      </c>
      <c r="Z91" s="51"/>
      <c r="AA91" s="53"/>
      <c r="AB91" s="52"/>
    </row>
    <row r="92" spans="1:28" ht="3.95" customHeight="1" thickBot="1">
      <c r="C92" s="57"/>
      <c r="D92" s="57"/>
      <c r="E92" s="57"/>
      <c r="F92" s="57"/>
      <c r="G92" s="25"/>
      <c r="H92" s="57"/>
      <c r="I92" s="57"/>
      <c r="J92" s="57"/>
      <c r="K92" s="57"/>
      <c r="L92" s="24"/>
      <c r="M92" s="58"/>
      <c r="N92" s="58"/>
      <c r="O92" s="58"/>
      <c r="P92" s="58"/>
      <c r="Q92" s="24"/>
      <c r="R92" s="57"/>
      <c r="S92" s="57"/>
      <c r="T92" s="25"/>
      <c r="U92" s="57"/>
      <c r="V92" s="57"/>
      <c r="W92" s="25"/>
      <c r="X92" s="57"/>
      <c r="Y92" s="57"/>
      <c r="Z92" s="25"/>
      <c r="AA92" s="24"/>
      <c r="AB92" s="28"/>
    </row>
    <row r="93" spans="1:28" s="60" customFormat="1" ht="15" customHeight="1" thickTop="1">
      <c r="A93" s="60" t="s">
        <v>116</v>
      </c>
      <c r="B93" s="61"/>
      <c r="C93" s="62"/>
      <c r="D93" s="62">
        <f t="shared" ref="D93:F93" si="42">(D91-C91)/C91</f>
        <v>0.15357142857142858</v>
      </c>
      <c r="E93" s="62">
        <f t="shared" si="42"/>
        <v>-5.8823529411764705E-2</v>
      </c>
      <c r="F93" s="62">
        <f t="shared" si="42"/>
        <v>0.46710526315789475</v>
      </c>
      <c r="G93" s="63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3"/>
      <c r="T93" s="63"/>
      <c r="U93" s="64"/>
      <c r="V93" s="63"/>
      <c r="W93" s="63"/>
      <c r="X93" s="64"/>
      <c r="Y93" s="63"/>
      <c r="Z93" s="63"/>
      <c r="AA93" s="64"/>
      <c r="AB93" s="65"/>
    </row>
    <row r="94" spans="1:28">
      <c r="C94" s="28"/>
      <c r="D94" s="28"/>
      <c r="E94" s="28"/>
      <c r="F94" s="28"/>
      <c r="G94" s="25"/>
      <c r="H94" s="28"/>
      <c r="I94" s="28"/>
      <c r="J94" s="28"/>
      <c r="K94" s="28"/>
      <c r="L94" s="24"/>
      <c r="M94" s="24"/>
      <c r="N94" s="24"/>
      <c r="O94" s="24"/>
      <c r="P94" s="24"/>
      <c r="Q94" s="24"/>
      <c r="R94" s="28"/>
      <c r="S94" s="25"/>
      <c r="T94" s="25"/>
      <c r="U94" s="28"/>
      <c r="V94" s="25"/>
      <c r="W94" s="25"/>
      <c r="X94" s="28"/>
      <c r="Y94" s="28"/>
      <c r="Z94" s="25"/>
      <c r="AA94" s="24"/>
      <c r="AB94" s="28"/>
    </row>
    <row r="95" spans="1:28">
      <c r="C95" s="28"/>
      <c r="D95" s="28"/>
      <c r="E95" s="28"/>
      <c r="F95" s="28"/>
      <c r="G95" s="25"/>
      <c r="H95" s="28"/>
      <c r="I95" s="28"/>
      <c r="J95" s="28"/>
      <c r="K95" s="28"/>
      <c r="L95" s="24"/>
      <c r="M95" s="24"/>
      <c r="N95" s="24"/>
      <c r="O95" s="24"/>
      <c r="P95" s="24"/>
      <c r="Q95" s="24"/>
      <c r="R95" s="28"/>
      <c r="S95" s="25"/>
      <c r="T95" s="25"/>
      <c r="U95" s="28"/>
      <c r="V95" s="25"/>
      <c r="W95" s="25"/>
      <c r="X95" s="28"/>
      <c r="Y95" s="25"/>
      <c r="Z95" s="25"/>
      <c r="AA95" s="24"/>
      <c r="AB95" s="28"/>
    </row>
    <row r="96" spans="1:28" s="56" customFormat="1">
      <c r="A96" s="56" t="s">
        <v>148</v>
      </c>
      <c r="B96" s="72"/>
      <c r="C96" s="52">
        <f t="shared" ref="C96:F96" si="43">C91+C82+C62</f>
        <v>5078</v>
      </c>
      <c r="D96" s="52">
        <f t="shared" si="43"/>
        <v>6102</v>
      </c>
      <c r="E96" s="52">
        <f t="shared" si="43"/>
        <v>4274</v>
      </c>
      <c r="F96" s="52">
        <f t="shared" si="43"/>
        <v>4142</v>
      </c>
      <c r="G96" s="51"/>
      <c r="H96" s="104">
        <f>H91+H82+H62</f>
        <v>906</v>
      </c>
      <c r="I96" s="104">
        <f t="shared" ref="I96:K96" si="44">I91+I82+I62</f>
        <v>872</v>
      </c>
      <c r="J96" s="104">
        <f t="shared" si="44"/>
        <v>1114</v>
      </c>
      <c r="K96" s="104">
        <f t="shared" si="44"/>
        <v>1250</v>
      </c>
      <c r="L96" s="53"/>
      <c r="M96" s="54">
        <f t="shared" ref="M96:P96" si="45">M91+M82+M62</f>
        <v>1</v>
      </c>
      <c r="N96" s="54">
        <f t="shared" si="45"/>
        <v>1</v>
      </c>
      <c r="O96" s="54">
        <f t="shared" si="45"/>
        <v>1</v>
      </c>
      <c r="P96" s="54">
        <f t="shared" si="45"/>
        <v>1</v>
      </c>
      <c r="Q96" s="53"/>
      <c r="R96" s="52">
        <f t="shared" ref="R96" si="46">R91+R82+R62</f>
        <v>-1828</v>
      </c>
      <c r="S96" s="55">
        <f>IFERROR(R96/D96,0)</f>
        <v>-0.2995739101933792</v>
      </c>
      <c r="T96" s="51"/>
      <c r="U96" s="52">
        <f t="shared" ref="U96" si="47">U91+U82+U62</f>
        <v>-1960</v>
      </c>
      <c r="V96" s="55">
        <f>IFERROR(U96/D96,0)</f>
        <v>-0.32120616191412654</v>
      </c>
      <c r="W96" s="51"/>
      <c r="X96" s="52">
        <f t="shared" ref="X96" si="48">X91+X82+X62</f>
        <v>-132</v>
      </c>
      <c r="Y96" s="55">
        <f>IFERROR(X96/E96,0)</f>
        <v>-3.088441740758072E-2</v>
      </c>
      <c r="Z96" s="51"/>
      <c r="AA96" s="53"/>
      <c r="AB96" s="52"/>
    </row>
    <row r="97" spans="1:47" ht="3.95" customHeight="1" thickBot="1">
      <c r="C97" s="57"/>
      <c r="D97" s="57"/>
      <c r="E97" s="57"/>
      <c r="F97" s="57"/>
      <c r="G97" s="25"/>
      <c r="H97" s="57"/>
      <c r="I97" s="57"/>
      <c r="J97" s="57"/>
      <c r="K97" s="57"/>
      <c r="L97" s="24"/>
      <c r="M97" s="58"/>
      <c r="N97" s="58"/>
      <c r="O97" s="58"/>
      <c r="P97" s="58"/>
      <c r="Q97" s="24"/>
      <c r="R97" s="57"/>
      <c r="S97" s="57"/>
      <c r="T97" s="25"/>
      <c r="U97" s="57"/>
      <c r="V97" s="57"/>
      <c r="W97" s="25"/>
      <c r="X97" s="57"/>
      <c r="Y97" s="57"/>
      <c r="Z97" s="25"/>
      <c r="AA97" s="24"/>
      <c r="AB97" s="28"/>
    </row>
    <row r="98" spans="1:47" s="60" customFormat="1" ht="15" customHeight="1" thickTop="1">
      <c r="A98" s="60" t="s">
        <v>116</v>
      </c>
      <c r="B98" s="61"/>
      <c r="C98" s="62"/>
      <c r="D98" s="62">
        <f t="shared" ref="D98:F98" si="49">(D96-C96)/C96</f>
        <v>0.20165419456478928</v>
      </c>
      <c r="E98" s="62">
        <f t="shared" si="49"/>
        <v>-0.2995739101933792</v>
      </c>
      <c r="F98" s="62">
        <f t="shared" si="49"/>
        <v>-3.088441740758072E-2</v>
      </c>
      <c r="G98" s="63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3"/>
      <c r="T98" s="63"/>
      <c r="U98" s="64"/>
      <c r="V98" s="63"/>
      <c r="W98" s="63"/>
      <c r="X98" s="64"/>
      <c r="Y98" s="63"/>
      <c r="Z98" s="63"/>
      <c r="AA98" s="64"/>
      <c r="AB98" s="65"/>
    </row>
    <row r="99" spans="1:47">
      <c r="C99" s="28"/>
      <c r="D99" s="28"/>
      <c r="E99" s="28"/>
      <c r="F99" s="28"/>
      <c r="G99" s="25"/>
      <c r="H99" s="28"/>
      <c r="I99" s="28"/>
      <c r="J99" s="28"/>
      <c r="K99" s="28"/>
      <c r="L99" s="24"/>
      <c r="M99" s="24"/>
      <c r="N99" s="24"/>
      <c r="O99" s="24"/>
      <c r="P99" s="24"/>
      <c r="Q99" s="24"/>
      <c r="R99" s="25"/>
      <c r="S99" s="25"/>
      <c r="T99" s="25"/>
      <c r="U99" s="25"/>
      <c r="V99" s="25"/>
      <c r="W99" s="25"/>
      <c r="X99" s="25"/>
      <c r="Y99" s="25"/>
      <c r="Z99" s="25"/>
      <c r="AA99" s="24"/>
      <c r="AB99" s="28"/>
    </row>
    <row r="100" spans="1:47">
      <c r="C100" s="28"/>
      <c r="D100" s="28"/>
      <c r="E100" s="28"/>
      <c r="F100" s="28"/>
      <c r="G100" s="25"/>
      <c r="H100" s="28"/>
      <c r="I100" s="28"/>
      <c r="J100" s="28"/>
      <c r="K100" s="28"/>
      <c r="L100" s="24"/>
      <c r="M100" s="24"/>
      <c r="N100" s="24"/>
      <c r="O100" s="24"/>
      <c r="P100" s="24"/>
      <c r="Q100" s="24"/>
      <c r="R100" s="25"/>
      <c r="S100" s="25"/>
      <c r="T100" s="25"/>
      <c r="U100" s="25"/>
      <c r="V100" s="25"/>
      <c r="W100" s="25"/>
      <c r="X100" s="25"/>
      <c r="Y100" s="25"/>
      <c r="Z100" s="25"/>
      <c r="AA100" s="24"/>
      <c r="AB100" s="28"/>
      <c r="AU100">
        <v>5</v>
      </c>
    </row>
  </sheetData>
  <mergeCells count="17">
    <mergeCell ref="A1:Z1"/>
    <mergeCell ref="A2:Z2"/>
    <mergeCell ref="C4:F4"/>
    <mergeCell ref="M4:P4"/>
    <mergeCell ref="C5:C6"/>
    <mergeCell ref="D5:D6"/>
    <mergeCell ref="E5:E6"/>
    <mergeCell ref="F5:F6"/>
    <mergeCell ref="H5:K5"/>
    <mergeCell ref="M5:M6"/>
    <mergeCell ref="A86:B86"/>
    <mergeCell ref="N5:N6"/>
    <mergeCell ref="O5:O6"/>
    <mergeCell ref="P5:P6"/>
    <mergeCell ref="A8:B8"/>
    <mergeCell ref="A62:B62"/>
    <mergeCell ref="A66:B66"/>
  </mergeCells>
  <printOptions horizontalCentered="1"/>
  <pageMargins left="0.45" right="0.45" top="0.5" bottom="0.5" header="0.3" footer="0.05"/>
  <pageSetup scale="78" fitToHeight="0" orientation="landscape" verticalDpi="0" r:id="rId1"/>
  <headerFooter>
    <oddFooter>&amp;R&amp;8&amp;Z&amp;F\&amp;F</oddFooter>
  </headerFooter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01"/>
  <sheetViews>
    <sheetView workbookViewId="0">
      <pane xSplit="2" ySplit="8" topLeftCell="C9" activePane="bottomRight" state="frozen"/>
      <selection activeCell="R19" sqref="R19"/>
      <selection pane="topRight" activeCell="R19" sqref="R19"/>
      <selection pane="bottomLeft" activeCell="R19" sqref="R19"/>
      <selection pane="bottomRight" activeCell="B5" sqref="B5"/>
    </sheetView>
  </sheetViews>
  <sheetFormatPr defaultRowHeight="15"/>
  <cols>
    <col min="1" max="1" width="4.7109375" customWidth="1"/>
    <col min="2" max="2" width="15.7109375" style="2" customWidth="1"/>
    <col min="3" max="6" width="6.5703125" customWidth="1"/>
    <col min="7" max="7" width="1.7109375" customWidth="1"/>
    <col min="8" max="11" width="6.42578125" customWidth="1"/>
    <col min="12" max="12" width="1.7109375" customWidth="1"/>
    <col min="13" max="16" width="7.42578125" customWidth="1"/>
    <col min="17" max="17" width="1.7109375" customWidth="1"/>
    <col min="18" max="19" width="8" customWidth="1"/>
    <col min="20" max="20" width="1.7109375" customWidth="1"/>
    <col min="21" max="22" width="8.7109375" customWidth="1"/>
    <col min="23" max="23" width="1.7109375" customWidth="1"/>
    <col min="24" max="25" width="8.5703125" customWidth="1"/>
    <col min="26" max="26" width="1.7109375" customWidth="1"/>
  </cols>
  <sheetData>
    <row r="1" spans="1:26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</row>
    <row r="2" spans="1:26">
      <c r="A2" s="123" t="s">
        <v>149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</row>
    <row r="3" spans="1:26">
      <c r="R3" s="6"/>
      <c r="S3" s="6"/>
      <c r="T3" s="6"/>
      <c r="U3" s="6"/>
      <c r="V3" s="6"/>
      <c r="W3" s="6"/>
      <c r="X3" s="6"/>
      <c r="Y3" s="6"/>
    </row>
    <row r="4" spans="1:26">
      <c r="C4" s="124" t="s">
        <v>150</v>
      </c>
      <c r="D4" s="125"/>
      <c r="E4" s="125"/>
      <c r="F4" s="126"/>
      <c r="G4" s="3"/>
      <c r="H4" s="3"/>
      <c r="I4" s="3"/>
      <c r="J4" s="3"/>
      <c r="K4" s="3"/>
      <c r="L4" s="3"/>
      <c r="M4" s="124" t="s">
        <v>151</v>
      </c>
      <c r="N4" s="125"/>
      <c r="O4" s="125"/>
      <c r="P4" s="126"/>
      <c r="Q4" s="3"/>
      <c r="R4" s="9" t="s">
        <v>4</v>
      </c>
      <c r="S4" s="9" t="s">
        <v>5</v>
      </c>
      <c r="T4" s="7"/>
      <c r="U4" s="9" t="s">
        <v>4</v>
      </c>
      <c r="V4" s="9" t="s">
        <v>5</v>
      </c>
      <c r="W4" s="7"/>
      <c r="X4" s="9" t="s">
        <v>4</v>
      </c>
      <c r="Y4" s="9" t="s">
        <v>5</v>
      </c>
    </row>
    <row r="5" spans="1:26">
      <c r="C5" s="121">
        <v>2007</v>
      </c>
      <c r="D5" s="121">
        <v>2008</v>
      </c>
      <c r="E5" s="121">
        <v>2009</v>
      </c>
      <c r="F5" s="121">
        <v>2010</v>
      </c>
      <c r="G5" s="3"/>
      <c r="H5" s="121">
        <v>2010</v>
      </c>
      <c r="I5" s="121"/>
      <c r="J5" s="121"/>
      <c r="K5" s="121"/>
      <c r="L5" s="3"/>
      <c r="M5" s="121">
        <v>2007</v>
      </c>
      <c r="N5" s="121">
        <v>2008</v>
      </c>
      <c r="O5" s="121">
        <v>2009</v>
      </c>
      <c r="P5" s="121">
        <v>2010</v>
      </c>
      <c r="Q5" s="3"/>
      <c r="R5" s="12" t="s">
        <v>6</v>
      </c>
      <c r="S5" s="12" t="s">
        <v>6</v>
      </c>
      <c r="T5" s="11"/>
      <c r="U5" s="12" t="s">
        <v>7</v>
      </c>
      <c r="V5" s="12" t="s">
        <v>7</v>
      </c>
      <c r="W5" s="11"/>
      <c r="X5" s="12" t="s">
        <v>7</v>
      </c>
      <c r="Y5" s="12" t="s">
        <v>7</v>
      </c>
    </row>
    <row r="6" spans="1:26">
      <c r="C6" s="121"/>
      <c r="D6" s="121"/>
      <c r="E6" s="121"/>
      <c r="F6" s="121"/>
      <c r="G6" s="3"/>
      <c r="H6" s="15" t="s">
        <v>8</v>
      </c>
      <c r="I6" s="16" t="s">
        <v>9</v>
      </c>
      <c r="J6" s="16" t="s">
        <v>10</v>
      </c>
      <c r="K6" s="16" t="s">
        <v>11</v>
      </c>
      <c r="L6" s="3"/>
      <c r="M6" s="121"/>
      <c r="N6" s="121"/>
      <c r="O6" s="121"/>
      <c r="P6" s="121"/>
      <c r="Q6" s="3"/>
      <c r="R6" s="17">
        <v>2008</v>
      </c>
      <c r="S6" s="17">
        <v>2008</v>
      </c>
      <c r="T6" s="14"/>
      <c r="U6" s="17">
        <v>2008</v>
      </c>
      <c r="V6" s="17">
        <v>2008</v>
      </c>
      <c r="W6" s="14"/>
      <c r="X6" s="17">
        <v>2009</v>
      </c>
      <c r="Y6" s="17">
        <v>2009</v>
      </c>
    </row>
    <row r="7" spans="1:26" ht="3.95" customHeight="1">
      <c r="R7" s="6"/>
      <c r="S7" s="6"/>
      <c r="T7" s="6"/>
      <c r="U7" s="6"/>
      <c r="V7" s="6"/>
      <c r="W7" s="6"/>
      <c r="X7" s="6"/>
      <c r="Y7" s="6"/>
    </row>
    <row r="8" spans="1:26" ht="15" customHeight="1">
      <c r="A8" s="119" t="s">
        <v>12</v>
      </c>
      <c r="B8" s="120"/>
      <c r="C8" s="18" t="s">
        <v>221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20"/>
      <c r="T8" s="6"/>
      <c r="U8" s="6"/>
      <c r="V8" s="6"/>
      <c r="W8" s="6"/>
      <c r="X8" s="6"/>
      <c r="Y8" s="6"/>
    </row>
    <row r="9" spans="1:26" ht="3.95" customHeight="1">
      <c r="B9" s="21"/>
      <c r="R9" s="6"/>
      <c r="S9" s="6"/>
      <c r="T9" s="6"/>
      <c r="U9" s="6"/>
      <c r="V9" s="6"/>
      <c r="W9" s="6"/>
      <c r="X9" s="6"/>
      <c r="Y9" s="6"/>
    </row>
    <row r="10" spans="1:26">
      <c r="A10" s="78" t="s">
        <v>13</v>
      </c>
      <c r="B10" s="23" t="s">
        <v>14</v>
      </c>
      <c r="C10" s="28">
        <v>46</v>
      </c>
      <c r="D10" s="28">
        <v>39</v>
      </c>
      <c r="E10" s="28">
        <v>38</v>
      </c>
      <c r="F10" s="28">
        <f>SUM(H10:K10)</f>
        <v>31</v>
      </c>
      <c r="G10" s="28"/>
      <c r="H10" s="28">
        <v>12</v>
      </c>
      <c r="I10" s="28">
        <v>8</v>
      </c>
      <c r="J10" s="28">
        <v>4</v>
      </c>
      <c r="K10" s="28">
        <v>7</v>
      </c>
      <c r="L10" s="28"/>
      <c r="M10" s="79">
        <f t="shared" ref="M10:P25" si="0">C10/C$96</f>
        <v>7.9958282635146875E-3</v>
      </c>
      <c r="N10" s="79">
        <f t="shared" si="0"/>
        <v>7.1051193295682278E-3</v>
      </c>
      <c r="O10" s="79">
        <f t="shared" si="0"/>
        <v>7.1094480823199252E-3</v>
      </c>
      <c r="P10" s="79">
        <f t="shared" si="0"/>
        <v>7.1068317285648787E-3</v>
      </c>
      <c r="Q10" s="28"/>
      <c r="R10" s="25">
        <f>E10-D10</f>
        <v>-1</v>
      </c>
      <c r="S10" s="27">
        <f t="shared" ref="S10:S60" si="1">R10/D10</f>
        <v>-2.564102564102564E-2</v>
      </c>
      <c r="T10" s="25"/>
      <c r="U10" s="25">
        <f>F10-D10</f>
        <v>-8</v>
      </c>
      <c r="V10" s="27">
        <f t="shared" ref="V10:V60" si="2">U10/D10</f>
        <v>-0.20512820512820512</v>
      </c>
      <c r="W10" s="25"/>
      <c r="X10" s="25">
        <f>F10-E10</f>
        <v>-7</v>
      </c>
      <c r="Y10" s="27">
        <f t="shared" ref="Y10:Y60" si="3">X10/E10</f>
        <v>-0.18421052631578946</v>
      </c>
    </row>
    <row r="11" spans="1:26">
      <c r="A11" s="80" t="s">
        <v>15</v>
      </c>
      <c r="B11" s="30" t="s">
        <v>16</v>
      </c>
      <c r="C11" s="31">
        <v>107</v>
      </c>
      <c r="D11" s="31">
        <v>99</v>
      </c>
      <c r="E11" s="31">
        <v>58</v>
      </c>
      <c r="F11" s="31">
        <f t="shared" ref="F11:F60" si="4">SUM(H11:K11)</f>
        <v>65</v>
      </c>
      <c r="G11" s="31"/>
      <c r="H11" s="31">
        <v>14</v>
      </c>
      <c r="I11" s="31">
        <v>15</v>
      </c>
      <c r="J11" s="31">
        <v>13</v>
      </c>
      <c r="K11" s="31">
        <v>23</v>
      </c>
      <c r="L11" s="31"/>
      <c r="M11" s="33">
        <f t="shared" si="0"/>
        <v>1.8598991830349382E-2</v>
      </c>
      <c r="N11" s="33">
        <f t="shared" si="0"/>
        <v>1.8036072144288578E-2</v>
      </c>
      <c r="O11" s="33">
        <f t="shared" si="0"/>
        <v>1.0851262862488307E-2</v>
      </c>
      <c r="P11" s="33">
        <f t="shared" si="0"/>
        <v>1.4901421366345712E-2</v>
      </c>
      <c r="Q11" s="31"/>
      <c r="R11" s="32">
        <f t="shared" ref="R11:R60" si="5">E11-D11</f>
        <v>-41</v>
      </c>
      <c r="S11" s="34">
        <f t="shared" si="1"/>
        <v>-0.41414141414141414</v>
      </c>
      <c r="T11" s="32"/>
      <c r="U11" s="32">
        <f t="shared" ref="U11:U60" si="6">F11-D11</f>
        <v>-34</v>
      </c>
      <c r="V11" s="34">
        <f t="shared" si="2"/>
        <v>-0.34343434343434343</v>
      </c>
      <c r="W11" s="32"/>
      <c r="X11" s="32">
        <f t="shared" ref="X11:X60" si="7">F11-E11</f>
        <v>7</v>
      </c>
      <c r="Y11" s="34">
        <f t="shared" si="3"/>
        <v>0.1206896551724138</v>
      </c>
    </row>
    <row r="12" spans="1:26">
      <c r="A12" s="78" t="s">
        <v>17</v>
      </c>
      <c r="B12" s="23" t="s">
        <v>18</v>
      </c>
      <c r="C12" s="28">
        <v>44</v>
      </c>
      <c r="D12" s="28">
        <v>25</v>
      </c>
      <c r="E12" s="28">
        <v>45</v>
      </c>
      <c r="F12" s="28">
        <f t="shared" si="4"/>
        <v>37</v>
      </c>
      <c r="G12" s="28"/>
      <c r="H12" s="28">
        <v>11</v>
      </c>
      <c r="I12" s="28">
        <v>13</v>
      </c>
      <c r="J12" s="28">
        <v>8</v>
      </c>
      <c r="K12" s="28">
        <v>5</v>
      </c>
      <c r="L12" s="28"/>
      <c r="M12" s="79">
        <f t="shared" si="0"/>
        <v>7.6481835564053535E-3</v>
      </c>
      <c r="N12" s="79">
        <f t="shared" si="0"/>
        <v>4.5545636728001456E-3</v>
      </c>
      <c r="O12" s="79">
        <f t="shared" si="0"/>
        <v>8.4190832553788595E-3</v>
      </c>
      <c r="P12" s="79">
        <f t="shared" si="0"/>
        <v>8.4823475469967911E-3</v>
      </c>
      <c r="Q12" s="28"/>
      <c r="R12" s="25">
        <f t="shared" si="5"/>
        <v>20</v>
      </c>
      <c r="S12" s="27">
        <f t="shared" si="1"/>
        <v>0.8</v>
      </c>
      <c r="T12" s="25"/>
      <c r="U12" s="25">
        <f t="shared" si="6"/>
        <v>12</v>
      </c>
      <c r="V12" s="27">
        <f t="shared" si="2"/>
        <v>0.48</v>
      </c>
      <c r="W12" s="25"/>
      <c r="X12" s="25">
        <f t="shared" si="7"/>
        <v>-8</v>
      </c>
      <c r="Y12" s="27">
        <f t="shared" si="3"/>
        <v>-0.17777777777777778</v>
      </c>
    </row>
    <row r="13" spans="1:26">
      <c r="A13" s="81" t="s">
        <v>19</v>
      </c>
      <c r="B13" s="36" t="s">
        <v>20</v>
      </c>
      <c r="C13" s="37">
        <v>83</v>
      </c>
      <c r="D13" s="37">
        <v>84</v>
      </c>
      <c r="E13" s="37">
        <v>71</v>
      </c>
      <c r="F13" s="37">
        <f t="shared" si="4"/>
        <v>35</v>
      </c>
      <c r="G13" s="37"/>
      <c r="H13" s="37">
        <v>9</v>
      </c>
      <c r="I13" s="37">
        <v>15</v>
      </c>
      <c r="J13" s="37">
        <v>8</v>
      </c>
      <c r="K13" s="37">
        <v>3</v>
      </c>
      <c r="L13" s="37"/>
      <c r="M13" s="38">
        <f t="shared" si="0"/>
        <v>1.4427255345037372E-2</v>
      </c>
      <c r="N13" s="38">
        <f t="shared" si="0"/>
        <v>1.5303333940608489E-2</v>
      </c>
      <c r="O13" s="38">
        <f t="shared" si="0"/>
        <v>1.3283442469597754E-2</v>
      </c>
      <c r="P13" s="38">
        <f t="shared" si="0"/>
        <v>8.0238422741861527E-3</v>
      </c>
      <c r="Q13" s="37"/>
      <c r="R13" s="37">
        <f t="shared" si="5"/>
        <v>-13</v>
      </c>
      <c r="S13" s="39">
        <f t="shared" si="1"/>
        <v>-0.15476190476190477</v>
      </c>
      <c r="T13" s="37"/>
      <c r="U13" s="37">
        <f t="shared" si="6"/>
        <v>-49</v>
      </c>
      <c r="V13" s="39">
        <f t="shared" si="2"/>
        <v>-0.58333333333333337</v>
      </c>
      <c r="W13" s="37"/>
      <c r="X13" s="37">
        <f t="shared" si="7"/>
        <v>-36</v>
      </c>
      <c r="Y13" s="40">
        <f t="shared" si="3"/>
        <v>-0.50704225352112675</v>
      </c>
    </row>
    <row r="14" spans="1:26">
      <c r="A14" s="81" t="s">
        <v>21</v>
      </c>
      <c r="B14" s="36" t="s">
        <v>22</v>
      </c>
      <c r="C14" s="37">
        <v>519</v>
      </c>
      <c r="D14" s="37">
        <v>383</v>
      </c>
      <c r="E14" s="37">
        <v>312</v>
      </c>
      <c r="F14" s="37">
        <f t="shared" si="4"/>
        <v>247</v>
      </c>
      <c r="G14" s="37"/>
      <c r="H14" s="37">
        <v>42</v>
      </c>
      <c r="I14" s="37">
        <v>61</v>
      </c>
      <c r="J14" s="37">
        <v>79</v>
      </c>
      <c r="K14" s="37">
        <v>65</v>
      </c>
      <c r="L14" s="37"/>
      <c r="M14" s="38">
        <f t="shared" si="0"/>
        <v>9.0213801494872237E-2</v>
      </c>
      <c r="N14" s="38">
        <f t="shared" si="0"/>
        <v>6.9775915467298236E-2</v>
      </c>
      <c r="O14" s="38">
        <f t="shared" si="0"/>
        <v>5.8372310570626751E-2</v>
      </c>
      <c r="P14" s="38">
        <f t="shared" si="0"/>
        <v>5.6625401192113713E-2</v>
      </c>
      <c r="Q14" s="37"/>
      <c r="R14" s="37">
        <f t="shared" si="5"/>
        <v>-71</v>
      </c>
      <c r="S14" s="39">
        <f t="shared" si="1"/>
        <v>-0.18537859007832899</v>
      </c>
      <c r="T14" s="37"/>
      <c r="U14" s="37">
        <f t="shared" si="6"/>
        <v>-136</v>
      </c>
      <c r="V14" s="39">
        <f t="shared" si="2"/>
        <v>-0.35509138381201044</v>
      </c>
      <c r="W14" s="37"/>
      <c r="X14" s="37">
        <f t="shared" si="7"/>
        <v>-65</v>
      </c>
      <c r="Y14" s="40">
        <f t="shared" si="3"/>
        <v>-0.20833333333333334</v>
      </c>
    </row>
    <row r="15" spans="1:26">
      <c r="A15" s="82" t="s">
        <v>23</v>
      </c>
      <c r="B15" s="83" t="s">
        <v>24</v>
      </c>
      <c r="C15" s="84">
        <v>102</v>
      </c>
      <c r="D15" s="84">
        <v>97</v>
      </c>
      <c r="E15" s="84">
        <v>73</v>
      </c>
      <c r="F15" s="84">
        <f t="shared" si="4"/>
        <v>60</v>
      </c>
      <c r="G15" s="84"/>
      <c r="H15" s="84">
        <v>14</v>
      </c>
      <c r="I15" s="84">
        <v>10</v>
      </c>
      <c r="J15" s="84">
        <v>22</v>
      </c>
      <c r="K15" s="84">
        <v>14</v>
      </c>
      <c r="L15" s="84"/>
      <c r="M15" s="85">
        <f t="shared" si="0"/>
        <v>1.7729880062576048E-2</v>
      </c>
      <c r="N15" s="85">
        <f t="shared" si="0"/>
        <v>1.7671707050464565E-2</v>
      </c>
      <c r="O15" s="85">
        <f t="shared" si="0"/>
        <v>1.3657623947614593E-2</v>
      </c>
      <c r="P15" s="85">
        <f t="shared" si="0"/>
        <v>1.3755158184319119E-2</v>
      </c>
      <c r="Q15" s="84"/>
      <c r="R15" s="86">
        <f t="shared" si="5"/>
        <v>-24</v>
      </c>
      <c r="S15" s="34">
        <f t="shared" si="1"/>
        <v>-0.24742268041237114</v>
      </c>
      <c r="T15" s="32"/>
      <c r="U15" s="32">
        <f t="shared" si="6"/>
        <v>-37</v>
      </c>
      <c r="V15" s="34">
        <f t="shared" si="2"/>
        <v>-0.38144329896907214</v>
      </c>
      <c r="W15" s="32"/>
      <c r="X15" s="32">
        <f t="shared" si="7"/>
        <v>-13</v>
      </c>
      <c r="Y15" s="34">
        <f t="shared" si="3"/>
        <v>-0.17808219178082191</v>
      </c>
    </row>
    <row r="16" spans="1:26">
      <c r="A16" s="78" t="s">
        <v>25</v>
      </c>
      <c r="B16" s="23" t="s">
        <v>26</v>
      </c>
      <c r="C16" s="28">
        <v>71</v>
      </c>
      <c r="D16" s="28">
        <v>50</v>
      </c>
      <c r="E16" s="28">
        <v>66</v>
      </c>
      <c r="F16" s="28">
        <f t="shared" si="4"/>
        <v>49</v>
      </c>
      <c r="G16" s="28"/>
      <c r="H16" s="28">
        <v>10</v>
      </c>
      <c r="I16" s="28">
        <v>12</v>
      </c>
      <c r="J16" s="28">
        <v>16</v>
      </c>
      <c r="K16" s="28">
        <v>11</v>
      </c>
      <c r="L16" s="28"/>
      <c r="M16" s="79">
        <f t="shared" si="0"/>
        <v>1.2341387102381366E-2</v>
      </c>
      <c r="N16" s="79">
        <f t="shared" si="0"/>
        <v>9.1091273456002913E-3</v>
      </c>
      <c r="O16" s="79">
        <f t="shared" si="0"/>
        <v>1.234798877455566E-2</v>
      </c>
      <c r="P16" s="79">
        <f t="shared" si="0"/>
        <v>1.1233379183860614E-2</v>
      </c>
      <c r="Q16" s="28"/>
      <c r="R16" s="25">
        <f t="shared" si="5"/>
        <v>16</v>
      </c>
      <c r="S16" s="27">
        <f t="shared" si="1"/>
        <v>0.32</v>
      </c>
      <c r="T16" s="25"/>
      <c r="U16" s="25">
        <f t="shared" si="6"/>
        <v>-1</v>
      </c>
      <c r="V16" s="27">
        <f t="shared" si="2"/>
        <v>-0.02</v>
      </c>
      <c r="W16" s="25"/>
      <c r="X16" s="25">
        <f t="shared" si="7"/>
        <v>-17</v>
      </c>
      <c r="Y16" s="27">
        <f t="shared" si="3"/>
        <v>-0.25757575757575757</v>
      </c>
    </row>
    <row r="17" spans="1:25">
      <c r="A17" s="80" t="s">
        <v>27</v>
      </c>
      <c r="B17" s="30" t="s">
        <v>28</v>
      </c>
      <c r="C17" s="31">
        <v>8</v>
      </c>
      <c r="D17" s="31">
        <v>9</v>
      </c>
      <c r="E17" s="31">
        <v>5</v>
      </c>
      <c r="F17" s="31">
        <f t="shared" si="4"/>
        <v>5</v>
      </c>
      <c r="G17" s="31"/>
      <c r="H17" s="31">
        <v>1</v>
      </c>
      <c r="I17" s="31">
        <v>0</v>
      </c>
      <c r="J17" s="31">
        <v>2</v>
      </c>
      <c r="K17" s="31">
        <v>2</v>
      </c>
      <c r="L17" s="31"/>
      <c r="M17" s="33">
        <f t="shared" si="0"/>
        <v>1.3905788284373371E-3</v>
      </c>
      <c r="N17" s="33">
        <f t="shared" si="0"/>
        <v>1.6396429222080525E-3</v>
      </c>
      <c r="O17" s="33">
        <f t="shared" si="0"/>
        <v>9.3545369504209543E-4</v>
      </c>
      <c r="P17" s="33">
        <f t="shared" si="0"/>
        <v>1.1462631820265932E-3</v>
      </c>
      <c r="Q17" s="31"/>
      <c r="R17" s="32">
        <f t="shared" si="5"/>
        <v>-4</v>
      </c>
      <c r="S17" s="27">
        <f t="shared" si="1"/>
        <v>-0.44444444444444442</v>
      </c>
      <c r="T17" s="25"/>
      <c r="U17" s="25">
        <f t="shared" si="6"/>
        <v>-4</v>
      </c>
      <c r="V17" s="27">
        <f t="shared" si="2"/>
        <v>-0.44444444444444442</v>
      </c>
      <c r="W17" s="25"/>
      <c r="X17" s="25">
        <f t="shared" si="7"/>
        <v>0</v>
      </c>
      <c r="Y17" s="27">
        <f t="shared" si="3"/>
        <v>0</v>
      </c>
    </row>
    <row r="18" spans="1:25">
      <c r="A18" s="78" t="s">
        <v>29</v>
      </c>
      <c r="B18" s="23" t="s">
        <v>30</v>
      </c>
      <c r="C18" s="28">
        <v>11</v>
      </c>
      <c r="D18" s="28">
        <v>20</v>
      </c>
      <c r="E18" s="28">
        <v>13</v>
      </c>
      <c r="F18" s="28">
        <f t="shared" si="4"/>
        <v>12</v>
      </c>
      <c r="G18" s="28"/>
      <c r="H18" s="28">
        <v>3</v>
      </c>
      <c r="I18" s="28">
        <v>5</v>
      </c>
      <c r="J18" s="28">
        <v>2</v>
      </c>
      <c r="K18" s="28">
        <v>2</v>
      </c>
      <c r="L18" s="28"/>
      <c r="M18" s="79">
        <f t="shared" si="0"/>
        <v>1.9120458891013384E-3</v>
      </c>
      <c r="N18" s="79">
        <f t="shared" si="0"/>
        <v>3.6436509382401167E-3</v>
      </c>
      <c r="O18" s="79">
        <f t="shared" si="0"/>
        <v>2.4321796071094482E-3</v>
      </c>
      <c r="P18" s="79">
        <f t="shared" si="0"/>
        <v>2.751031636863824E-3</v>
      </c>
      <c r="Q18" s="28"/>
      <c r="R18" s="25">
        <f t="shared" si="5"/>
        <v>-7</v>
      </c>
      <c r="S18" s="47">
        <f t="shared" si="1"/>
        <v>-0.35</v>
      </c>
      <c r="T18" s="45"/>
      <c r="U18" s="45">
        <f t="shared" si="6"/>
        <v>-8</v>
      </c>
      <c r="V18" s="47">
        <f t="shared" si="2"/>
        <v>-0.4</v>
      </c>
      <c r="W18" s="45"/>
      <c r="X18" s="45">
        <f t="shared" si="7"/>
        <v>-1</v>
      </c>
      <c r="Y18" s="47">
        <f t="shared" si="3"/>
        <v>-7.6923076923076927E-2</v>
      </c>
    </row>
    <row r="19" spans="1:25">
      <c r="A19" s="81" t="s">
        <v>31</v>
      </c>
      <c r="B19" s="36" t="s">
        <v>32</v>
      </c>
      <c r="C19" s="37">
        <v>252</v>
      </c>
      <c r="D19" s="37">
        <v>190</v>
      </c>
      <c r="E19" s="37">
        <v>173</v>
      </c>
      <c r="F19" s="37">
        <f t="shared" si="4"/>
        <v>148</v>
      </c>
      <c r="G19" s="37"/>
      <c r="H19" s="37">
        <v>34</v>
      </c>
      <c r="I19" s="37">
        <v>55</v>
      </c>
      <c r="J19" s="37">
        <v>37</v>
      </c>
      <c r="K19" s="37">
        <v>22</v>
      </c>
      <c r="L19" s="37"/>
      <c r="M19" s="38">
        <f t="shared" si="0"/>
        <v>4.380323309577612E-2</v>
      </c>
      <c r="N19" s="38">
        <f t="shared" si="0"/>
        <v>3.4614683913281111E-2</v>
      </c>
      <c r="O19" s="38">
        <f t="shared" si="0"/>
        <v>3.2366697848456499E-2</v>
      </c>
      <c r="P19" s="38">
        <f t="shared" si="0"/>
        <v>3.3929390187987164E-2</v>
      </c>
      <c r="Q19" s="37"/>
      <c r="R19" s="37">
        <f t="shared" si="5"/>
        <v>-17</v>
      </c>
      <c r="S19" s="39">
        <f t="shared" si="1"/>
        <v>-8.9473684210526316E-2</v>
      </c>
      <c r="T19" s="37"/>
      <c r="U19" s="37">
        <f t="shared" si="6"/>
        <v>-42</v>
      </c>
      <c r="V19" s="39">
        <f t="shared" si="2"/>
        <v>-0.22105263157894736</v>
      </c>
      <c r="W19" s="37"/>
      <c r="X19" s="37">
        <f t="shared" si="7"/>
        <v>-25</v>
      </c>
      <c r="Y19" s="40">
        <f t="shared" si="3"/>
        <v>-0.14450867052023122</v>
      </c>
    </row>
    <row r="20" spans="1:25">
      <c r="A20" s="78" t="s">
        <v>33</v>
      </c>
      <c r="B20" s="23" t="s">
        <v>34</v>
      </c>
      <c r="C20" s="28">
        <v>133</v>
      </c>
      <c r="D20" s="28">
        <v>121</v>
      </c>
      <c r="E20" s="28">
        <v>121</v>
      </c>
      <c r="F20" s="28">
        <f t="shared" si="4"/>
        <v>102</v>
      </c>
      <c r="G20" s="28"/>
      <c r="H20" s="28">
        <v>29</v>
      </c>
      <c r="I20" s="28">
        <v>40</v>
      </c>
      <c r="J20" s="28">
        <v>14</v>
      </c>
      <c r="K20" s="28">
        <v>19</v>
      </c>
      <c r="L20" s="28"/>
      <c r="M20" s="79">
        <f t="shared" si="0"/>
        <v>2.3118373022770727E-2</v>
      </c>
      <c r="N20" s="79">
        <f t="shared" si="0"/>
        <v>2.2044088176352707E-2</v>
      </c>
      <c r="O20" s="79">
        <f t="shared" si="0"/>
        <v>2.263797942001871E-2</v>
      </c>
      <c r="P20" s="79">
        <f t="shared" si="0"/>
        <v>2.3383768913342505E-2</v>
      </c>
      <c r="Q20" s="28"/>
      <c r="R20" s="25">
        <f t="shared" si="5"/>
        <v>0</v>
      </c>
      <c r="S20" s="27">
        <f t="shared" si="1"/>
        <v>0</v>
      </c>
      <c r="T20" s="25"/>
      <c r="U20" s="25">
        <f t="shared" si="6"/>
        <v>-19</v>
      </c>
      <c r="V20" s="27">
        <f t="shared" si="2"/>
        <v>-0.15702479338842976</v>
      </c>
      <c r="W20" s="25"/>
      <c r="X20" s="25">
        <f t="shared" si="7"/>
        <v>-19</v>
      </c>
      <c r="Y20" s="27">
        <f t="shared" si="3"/>
        <v>-0.15702479338842976</v>
      </c>
    </row>
    <row r="21" spans="1:25">
      <c r="A21" s="80" t="s">
        <v>35</v>
      </c>
      <c r="B21" s="30" t="s">
        <v>36</v>
      </c>
      <c r="C21" s="31">
        <v>14</v>
      </c>
      <c r="D21" s="31">
        <v>24</v>
      </c>
      <c r="E21" s="31">
        <v>27</v>
      </c>
      <c r="F21" s="31">
        <f t="shared" si="4"/>
        <v>14</v>
      </c>
      <c r="G21" s="31"/>
      <c r="H21" s="31">
        <v>3</v>
      </c>
      <c r="I21" s="31">
        <v>4</v>
      </c>
      <c r="J21" s="31">
        <v>4</v>
      </c>
      <c r="K21" s="31">
        <v>3</v>
      </c>
      <c r="L21" s="31"/>
      <c r="M21" s="33">
        <f t="shared" si="0"/>
        <v>2.4335129497653398E-3</v>
      </c>
      <c r="N21" s="33">
        <f t="shared" si="0"/>
        <v>4.37238112588814E-3</v>
      </c>
      <c r="O21" s="33">
        <f t="shared" si="0"/>
        <v>5.0514499532273152E-3</v>
      </c>
      <c r="P21" s="33">
        <f t="shared" si="0"/>
        <v>3.2095369096744614E-3</v>
      </c>
      <c r="Q21" s="31"/>
      <c r="R21" s="32">
        <f t="shared" si="5"/>
        <v>3</v>
      </c>
      <c r="S21" s="27">
        <f t="shared" si="1"/>
        <v>0.125</v>
      </c>
      <c r="T21" s="25"/>
      <c r="U21" s="25">
        <f t="shared" si="6"/>
        <v>-10</v>
      </c>
      <c r="V21" s="27">
        <f t="shared" si="2"/>
        <v>-0.41666666666666669</v>
      </c>
      <c r="W21" s="25"/>
      <c r="X21" s="25">
        <f t="shared" si="7"/>
        <v>-13</v>
      </c>
      <c r="Y21" s="27">
        <f t="shared" si="3"/>
        <v>-0.48148148148148145</v>
      </c>
    </row>
    <row r="22" spans="1:25">
      <c r="A22" s="78" t="s">
        <v>37</v>
      </c>
      <c r="B22" s="23" t="s">
        <v>38</v>
      </c>
      <c r="C22" s="28">
        <v>67</v>
      </c>
      <c r="D22" s="28">
        <v>53</v>
      </c>
      <c r="E22" s="28">
        <v>50</v>
      </c>
      <c r="F22" s="28">
        <f t="shared" si="4"/>
        <v>31</v>
      </c>
      <c r="G22" s="28"/>
      <c r="H22" s="28">
        <v>10</v>
      </c>
      <c r="I22" s="28">
        <v>4</v>
      </c>
      <c r="J22" s="28">
        <v>13</v>
      </c>
      <c r="K22" s="28">
        <v>4</v>
      </c>
      <c r="L22" s="28"/>
      <c r="M22" s="79">
        <f t="shared" si="0"/>
        <v>1.1646097688162698E-2</v>
      </c>
      <c r="N22" s="79">
        <f t="shared" si="0"/>
        <v>9.655674986336309E-3</v>
      </c>
      <c r="O22" s="79">
        <f t="shared" si="0"/>
        <v>9.3545369504209538E-3</v>
      </c>
      <c r="P22" s="79">
        <f t="shared" si="0"/>
        <v>7.1068317285648787E-3</v>
      </c>
      <c r="Q22" s="28"/>
      <c r="R22" s="25">
        <f t="shared" si="5"/>
        <v>-3</v>
      </c>
      <c r="S22" s="47">
        <f t="shared" si="1"/>
        <v>-5.6603773584905662E-2</v>
      </c>
      <c r="T22" s="45"/>
      <c r="U22" s="45">
        <f t="shared" si="6"/>
        <v>-22</v>
      </c>
      <c r="V22" s="47">
        <f t="shared" si="2"/>
        <v>-0.41509433962264153</v>
      </c>
      <c r="W22" s="45"/>
      <c r="X22" s="45">
        <f t="shared" si="7"/>
        <v>-19</v>
      </c>
      <c r="Y22" s="47">
        <f t="shared" si="3"/>
        <v>-0.38</v>
      </c>
    </row>
    <row r="23" spans="1:25">
      <c r="A23" s="80" t="s">
        <v>39</v>
      </c>
      <c r="B23" s="30" t="s">
        <v>40</v>
      </c>
      <c r="C23" s="31">
        <v>27</v>
      </c>
      <c r="D23" s="31">
        <v>32</v>
      </c>
      <c r="E23" s="31">
        <v>13</v>
      </c>
      <c r="F23" s="31">
        <f t="shared" si="4"/>
        <v>32</v>
      </c>
      <c r="G23" s="31"/>
      <c r="H23" s="31">
        <v>8</v>
      </c>
      <c r="I23" s="31">
        <v>1</v>
      </c>
      <c r="J23" s="31">
        <v>13</v>
      </c>
      <c r="K23" s="31">
        <v>10</v>
      </c>
      <c r="L23" s="31"/>
      <c r="M23" s="33">
        <f t="shared" si="0"/>
        <v>4.6932035459760126E-3</v>
      </c>
      <c r="N23" s="33">
        <f t="shared" si="0"/>
        <v>5.8298415011841867E-3</v>
      </c>
      <c r="O23" s="33">
        <f t="shared" si="0"/>
        <v>2.4321796071094482E-3</v>
      </c>
      <c r="P23" s="33">
        <f t="shared" si="0"/>
        <v>7.336084364970197E-3</v>
      </c>
      <c r="Q23" s="31"/>
      <c r="R23" s="32">
        <f t="shared" si="5"/>
        <v>-19</v>
      </c>
      <c r="S23" s="34">
        <f t="shared" si="1"/>
        <v>-0.59375</v>
      </c>
      <c r="T23" s="32"/>
      <c r="U23" s="32">
        <f t="shared" si="6"/>
        <v>0</v>
      </c>
      <c r="V23" s="34">
        <f t="shared" si="2"/>
        <v>0</v>
      </c>
      <c r="W23" s="32"/>
      <c r="X23" s="32">
        <f t="shared" si="7"/>
        <v>19</v>
      </c>
      <c r="Y23" s="34">
        <f t="shared" si="3"/>
        <v>1.4615384615384615</v>
      </c>
    </row>
    <row r="24" spans="1:25">
      <c r="A24" s="78" t="s">
        <v>41</v>
      </c>
      <c r="B24" s="23" t="s">
        <v>42</v>
      </c>
      <c r="C24" s="28">
        <v>183</v>
      </c>
      <c r="D24" s="28">
        <v>150</v>
      </c>
      <c r="E24" s="28">
        <v>168</v>
      </c>
      <c r="F24" s="28">
        <f t="shared" si="4"/>
        <v>125</v>
      </c>
      <c r="G24" s="28"/>
      <c r="H24" s="28">
        <v>25</v>
      </c>
      <c r="I24" s="28">
        <v>33</v>
      </c>
      <c r="J24" s="28">
        <v>45</v>
      </c>
      <c r="K24" s="28">
        <v>22</v>
      </c>
      <c r="L24" s="28"/>
      <c r="M24" s="79">
        <f t="shared" si="0"/>
        <v>3.1809490700504088E-2</v>
      </c>
      <c r="N24" s="79">
        <f t="shared" si="0"/>
        <v>2.7327382036800876E-2</v>
      </c>
      <c r="O24" s="79">
        <f t="shared" si="0"/>
        <v>3.1431244153414403E-2</v>
      </c>
      <c r="P24" s="79">
        <f t="shared" si="0"/>
        <v>2.8656579550664831E-2</v>
      </c>
      <c r="Q24" s="28"/>
      <c r="R24" s="25">
        <f t="shared" si="5"/>
        <v>18</v>
      </c>
      <c r="S24" s="27">
        <f t="shared" si="1"/>
        <v>0.12</v>
      </c>
      <c r="T24" s="25"/>
      <c r="U24" s="25">
        <f t="shared" si="6"/>
        <v>-25</v>
      </c>
      <c r="V24" s="27">
        <f t="shared" si="2"/>
        <v>-0.16666666666666666</v>
      </c>
      <c r="W24" s="25"/>
      <c r="X24" s="25">
        <f t="shared" si="7"/>
        <v>-43</v>
      </c>
      <c r="Y24" s="27">
        <f t="shared" si="3"/>
        <v>-0.25595238095238093</v>
      </c>
    </row>
    <row r="25" spans="1:25">
      <c r="A25" s="80" t="s">
        <v>43</v>
      </c>
      <c r="B25" s="30" t="s">
        <v>44</v>
      </c>
      <c r="C25" s="31">
        <v>95</v>
      </c>
      <c r="D25" s="31">
        <v>81</v>
      </c>
      <c r="E25" s="31">
        <v>92</v>
      </c>
      <c r="F25" s="31">
        <f t="shared" si="4"/>
        <v>78</v>
      </c>
      <c r="G25" s="31"/>
      <c r="H25" s="31">
        <v>17</v>
      </c>
      <c r="I25" s="31">
        <v>19</v>
      </c>
      <c r="J25" s="31">
        <v>20</v>
      </c>
      <c r="K25" s="31">
        <v>22</v>
      </c>
      <c r="L25" s="31"/>
      <c r="M25" s="33">
        <f t="shared" si="0"/>
        <v>1.6513123587693378E-2</v>
      </c>
      <c r="N25" s="33">
        <f t="shared" si="0"/>
        <v>1.4756786299872472E-2</v>
      </c>
      <c r="O25" s="33">
        <f t="shared" si="0"/>
        <v>1.7212347988774555E-2</v>
      </c>
      <c r="P25" s="33">
        <f t="shared" si="0"/>
        <v>1.7881705639614855E-2</v>
      </c>
      <c r="Q25" s="31"/>
      <c r="R25" s="32">
        <f t="shared" si="5"/>
        <v>11</v>
      </c>
      <c r="S25" s="27">
        <f t="shared" si="1"/>
        <v>0.13580246913580246</v>
      </c>
      <c r="T25" s="25"/>
      <c r="U25" s="25">
        <f t="shared" si="6"/>
        <v>-3</v>
      </c>
      <c r="V25" s="27">
        <f t="shared" si="2"/>
        <v>-3.7037037037037035E-2</v>
      </c>
      <c r="W25" s="25"/>
      <c r="X25" s="25">
        <f t="shared" si="7"/>
        <v>-14</v>
      </c>
      <c r="Y25" s="27">
        <f t="shared" si="3"/>
        <v>-0.15217391304347827</v>
      </c>
    </row>
    <row r="26" spans="1:25">
      <c r="A26" s="78" t="s">
        <v>45</v>
      </c>
      <c r="B26" s="23" t="s">
        <v>46</v>
      </c>
      <c r="C26" s="28">
        <v>50</v>
      </c>
      <c r="D26" s="28">
        <v>30</v>
      </c>
      <c r="E26" s="28">
        <v>42</v>
      </c>
      <c r="F26" s="28">
        <f t="shared" si="4"/>
        <v>33</v>
      </c>
      <c r="G26" s="28"/>
      <c r="H26" s="28">
        <v>11</v>
      </c>
      <c r="I26" s="28">
        <v>9</v>
      </c>
      <c r="J26" s="28">
        <v>8</v>
      </c>
      <c r="K26" s="28">
        <v>5</v>
      </c>
      <c r="L26" s="28"/>
      <c r="M26" s="79">
        <f t="shared" ref="M26:P60" si="8">C26/C$96</f>
        <v>8.6911176777333572E-3</v>
      </c>
      <c r="N26" s="79">
        <f t="shared" si="8"/>
        <v>5.4654764073601746E-3</v>
      </c>
      <c r="O26" s="79">
        <f t="shared" si="8"/>
        <v>7.8578110383536008E-3</v>
      </c>
      <c r="P26" s="79">
        <f t="shared" si="8"/>
        <v>7.5653370013755161E-3</v>
      </c>
      <c r="Q26" s="28"/>
      <c r="R26" s="25">
        <f t="shared" si="5"/>
        <v>12</v>
      </c>
      <c r="S26" s="47">
        <f t="shared" si="1"/>
        <v>0.4</v>
      </c>
      <c r="T26" s="45"/>
      <c r="U26" s="45">
        <f t="shared" si="6"/>
        <v>3</v>
      </c>
      <c r="V26" s="47">
        <f t="shared" si="2"/>
        <v>0.1</v>
      </c>
      <c r="W26" s="45"/>
      <c r="X26" s="45">
        <f t="shared" si="7"/>
        <v>-9</v>
      </c>
      <c r="Y26" s="47">
        <f t="shared" si="3"/>
        <v>-0.21428571428571427</v>
      </c>
    </row>
    <row r="27" spans="1:25">
      <c r="A27" s="80" t="s">
        <v>47</v>
      </c>
      <c r="B27" s="30" t="s">
        <v>48</v>
      </c>
      <c r="C27" s="31">
        <v>80</v>
      </c>
      <c r="D27" s="31">
        <v>64</v>
      </c>
      <c r="E27" s="31">
        <v>65</v>
      </c>
      <c r="F27" s="31">
        <f t="shared" si="4"/>
        <v>43</v>
      </c>
      <c r="G27" s="31"/>
      <c r="H27" s="31">
        <v>7</v>
      </c>
      <c r="I27" s="31">
        <v>13</v>
      </c>
      <c r="J27" s="31">
        <v>15</v>
      </c>
      <c r="K27" s="31">
        <v>8</v>
      </c>
      <c r="L27" s="31"/>
      <c r="M27" s="33">
        <f t="shared" si="8"/>
        <v>1.3905788284373371E-2</v>
      </c>
      <c r="N27" s="33">
        <f t="shared" si="8"/>
        <v>1.1659683002368373E-2</v>
      </c>
      <c r="O27" s="33">
        <f t="shared" si="8"/>
        <v>1.216089803554724E-2</v>
      </c>
      <c r="P27" s="33">
        <f t="shared" si="8"/>
        <v>9.8578633654287026E-3</v>
      </c>
      <c r="Q27" s="31"/>
      <c r="R27" s="32">
        <f t="shared" si="5"/>
        <v>1</v>
      </c>
      <c r="S27" s="34">
        <f t="shared" si="1"/>
        <v>1.5625E-2</v>
      </c>
      <c r="T27" s="32"/>
      <c r="U27" s="32">
        <f t="shared" si="6"/>
        <v>-21</v>
      </c>
      <c r="V27" s="34">
        <f t="shared" si="2"/>
        <v>-0.328125</v>
      </c>
      <c r="W27" s="32"/>
      <c r="X27" s="32">
        <f t="shared" si="7"/>
        <v>-22</v>
      </c>
      <c r="Y27" s="34">
        <f t="shared" si="3"/>
        <v>-0.33846153846153848</v>
      </c>
    </row>
    <row r="28" spans="1:25">
      <c r="A28" s="78" t="s">
        <v>49</v>
      </c>
      <c r="B28" s="23" t="s">
        <v>50</v>
      </c>
      <c r="C28" s="28">
        <v>119</v>
      </c>
      <c r="D28" s="28">
        <v>106</v>
      </c>
      <c r="E28" s="28">
        <v>103</v>
      </c>
      <c r="F28" s="28">
        <f t="shared" si="4"/>
        <v>96</v>
      </c>
      <c r="G28" s="28"/>
      <c r="H28" s="28">
        <v>18</v>
      </c>
      <c r="I28" s="28">
        <v>33</v>
      </c>
      <c r="J28" s="28">
        <v>25</v>
      </c>
      <c r="K28" s="28">
        <v>20</v>
      </c>
      <c r="L28" s="28"/>
      <c r="M28" s="79">
        <f t="shared" si="8"/>
        <v>2.0684860073005389E-2</v>
      </c>
      <c r="N28" s="79">
        <f t="shared" si="8"/>
        <v>1.9311349972672618E-2</v>
      </c>
      <c r="O28" s="79">
        <f t="shared" si="8"/>
        <v>1.9270346117867165E-2</v>
      </c>
      <c r="P28" s="79">
        <f t="shared" si="8"/>
        <v>2.2008253094910592E-2</v>
      </c>
      <c r="Q28" s="28"/>
      <c r="R28" s="25">
        <f t="shared" si="5"/>
        <v>-3</v>
      </c>
      <c r="S28" s="27">
        <f t="shared" si="1"/>
        <v>-2.8301886792452831E-2</v>
      </c>
      <c r="T28" s="25"/>
      <c r="U28" s="25">
        <f t="shared" si="6"/>
        <v>-10</v>
      </c>
      <c r="V28" s="27">
        <f t="shared" si="2"/>
        <v>-9.4339622641509441E-2</v>
      </c>
      <c r="W28" s="25"/>
      <c r="X28" s="25">
        <f t="shared" si="7"/>
        <v>-7</v>
      </c>
      <c r="Y28" s="27">
        <f t="shared" si="3"/>
        <v>-6.7961165048543687E-2</v>
      </c>
    </row>
    <row r="29" spans="1:25">
      <c r="A29" s="80" t="s">
        <v>51</v>
      </c>
      <c r="B29" s="30" t="s">
        <v>52</v>
      </c>
      <c r="C29" s="31">
        <v>98</v>
      </c>
      <c r="D29" s="31">
        <v>78</v>
      </c>
      <c r="E29" s="31">
        <v>81</v>
      </c>
      <c r="F29" s="31">
        <f t="shared" si="4"/>
        <v>64</v>
      </c>
      <c r="G29" s="31"/>
      <c r="H29" s="31">
        <v>6</v>
      </c>
      <c r="I29" s="31">
        <v>24</v>
      </c>
      <c r="J29" s="31">
        <v>18</v>
      </c>
      <c r="K29" s="31">
        <v>16</v>
      </c>
      <c r="L29" s="31"/>
      <c r="M29" s="33">
        <f t="shared" si="8"/>
        <v>1.703459064835738E-2</v>
      </c>
      <c r="N29" s="33">
        <f t="shared" si="8"/>
        <v>1.4210238659136456E-2</v>
      </c>
      <c r="O29" s="33">
        <f t="shared" si="8"/>
        <v>1.5154349859681946E-2</v>
      </c>
      <c r="P29" s="33">
        <f t="shared" si="8"/>
        <v>1.4672168729940394E-2</v>
      </c>
      <c r="Q29" s="31"/>
      <c r="R29" s="32">
        <f t="shared" si="5"/>
        <v>3</v>
      </c>
      <c r="S29" s="27">
        <f t="shared" si="1"/>
        <v>3.8461538461538464E-2</v>
      </c>
      <c r="T29" s="25"/>
      <c r="U29" s="25">
        <f t="shared" si="6"/>
        <v>-14</v>
      </c>
      <c r="V29" s="27">
        <f t="shared" si="2"/>
        <v>-0.17948717948717949</v>
      </c>
      <c r="W29" s="25"/>
      <c r="X29" s="25">
        <f t="shared" si="7"/>
        <v>-17</v>
      </c>
      <c r="Y29" s="27">
        <f t="shared" si="3"/>
        <v>-0.20987654320987653</v>
      </c>
    </row>
    <row r="30" spans="1:25">
      <c r="A30" s="78" t="s">
        <v>53</v>
      </c>
      <c r="B30" s="23" t="s">
        <v>54</v>
      </c>
      <c r="C30" s="28">
        <v>94</v>
      </c>
      <c r="D30" s="28">
        <v>78</v>
      </c>
      <c r="E30" s="28">
        <v>121</v>
      </c>
      <c r="F30" s="28">
        <f t="shared" si="4"/>
        <v>53</v>
      </c>
      <c r="G30" s="28"/>
      <c r="H30" s="28">
        <v>13</v>
      </c>
      <c r="I30" s="28">
        <v>13</v>
      </c>
      <c r="J30" s="28">
        <v>12</v>
      </c>
      <c r="K30" s="28">
        <v>15</v>
      </c>
      <c r="L30" s="28"/>
      <c r="M30" s="79">
        <f t="shared" si="8"/>
        <v>1.6339301234138709E-2</v>
      </c>
      <c r="N30" s="79">
        <f t="shared" si="8"/>
        <v>1.4210238659136456E-2</v>
      </c>
      <c r="O30" s="79">
        <f t="shared" si="8"/>
        <v>2.263797942001871E-2</v>
      </c>
      <c r="P30" s="79">
        <f t="shared" si="8"/>
        <v>1.2150389729481889E-2</v>
      </c>
      <c r="Q30" s="28"/>
      <c r="R30" s="25">
        <f t="shared" si="5"/>
        <v>43</v>
      </c>
      <c r="S30" s="47">
        <f t="shared" si="1"/>
        <v>0.55128205128205132</v>
      </c>
      <c r="T30" s="45"/>
      <c r="U30" s="45">
        <f t="shared" si="6"/>
        <v>-25</v>
      </c>
      <c r="V30" s="47">
        <f t="shared" si="2"/>
        <v>-0.32051282051282054</v>
      </c>
      <c r="W30" s="45"/>
      <c r="X30" s="45">
        <f t="shared" si="7"/>
        <v>-68</v>
      </c>
      <c r="Y30" s="47">
        <f t="shared" si="3"/>
        <v>-0.56198347107438018</v>
      </c>
    </row>
    <row r="31" spans="1:25">
      <c r="A31" s="80" t="s">
        <v>55</v>
      </c>
      <c r="B31" s="30" t="s">
        <v>56</v>
      </c>
      <c r="C31" s="31">
        <v>40</v>
      </c>
      <c r="D31" s="31">
        <v>43</v>
      </c>
      <c r="E31" s="31">
        <v>28</v>
      </c>
      <c r="F31" s="31">
        <f t="shared" si="4"/>
        <v>29</v>
      </c>
      <c r="G31" s="31"/>
      <c r="H31" s="31">
        <v>6</v>
      </c>
      <c r="I31" s="31">
        <v>7</v>
      </c>
      <c r="J31" s="31">
        <v>8</v>
      </c>
      <c r="K31" s="31">
        <v>8</v>
      </c>
      <c r="L31" s="31"/>
      <c r="M31" s="33">
        <f t="shared" si="8"/>
        <v>6.9528941421866854E-3</v>
      </c>
      <c r="N31" s="33">
        <f t="shared" si="8"/>
        <v>7.8338495172162511E-3</v>
      </c>
      <c r="O31" s="33">
        <f t="shared" si="8"/>
        <v>5.2385406922357347E-3</v>
      </c>
      <c r="P31" s="33">
        <f t="shared" si="8"/>
        <v>6.6483264557542412E-3</v>
      </c>
      <c r="Q31" s="31"/>
      <c r="R31" s="32">
        <f t="shared" si="5"/>
        <v>-15</v>
      </c>
      <c r="S31" s="34">
        <f t="shared" si="1"/>
        <v>-0.34883720930232559</v>
      </c>
      <c r="T31" s="32"/>
      <c r="U31" s="32">
        <f t="shared" si="6"/>
        <v>-14</v>
      </c>
      <c r="V31" s="34">
        <f t="shared" si="2"/>
        <v>-0.32558139534883723</v>
      </c>
      <c r="W31" s="32"/>
      <c r="X31" s="32">
        <f t="shared" si="7"/>
        <v>1</v>
      </c>
      <c r="Y31" s="34">
        <f t="shared" si="3"/>
        <v>3.5714285714285712E-2</v>
      </c>
    </row>
    <row r="32" spans="1:25">
      <c r="A32" s="78" t="s">
        <v>57</v>
      </c>
      <c r="B32" s="23" t="s">
        <v>58</v>
      </c>
      <c r="C32" s="28">
        <v>134</v>
      </c>
      <c r="D32" s="28">
        <v>169</v>
      </c>
      <c r="E32" s="28">
        <v>318</v>
      </c>
      <c r="F32" s="28">
        <f t="shared" si="4"/>
        <v>146</v>
      </c>
      <c r="G32" s="28"/>
      <c r="H32" s="28">
        <v>66</v>
      </c>
      <c r="I32" s="28">
        <v>28</v>
      </c>
      <c r="J32" s="28">
        <v>31</v>
      </c>
      <c r="K32" s="28">
        <v>21</v>
      </c>
      <c r="L32" s="28"/>
      <c r="M32" s="79">
        <f t="shared" si="8"/>
        <v>2.3292195376325396E-2</v>
      </c>
      <c r="N32" s="79">
        <f t="shared" si="8"/>
        <v>3.0788850428128987E-2</v>
      </c>
      <c r="O32" s="79">
        <f t="shared" si="8"/>
        <v>5.9494855004677272E-2</v>
      </c>
      <c r="P32" s="79">
        <f t="shared" si="8"/>
        <v>3.3470884915176524E-2</v>
      </c>
      <c r="Q32" s="28"/>
      <c r="R32" s="45">
        <f t="shared" si="5"/>
        <v>149</v>
      </c>
      <c r="S32" s="47">
        <f t="shared" si="1"/>
        <v>0.88165680473372776</v>
      </c>
      <c r="T32" s="45"/>
      <c r="U32" s="45">
        <f t="shared" si="6"/>
        <v>-23</v>
      </c>
      <c r="V32" s="47">
        <f t="shared" si="2"/>
        <v>-0.13609467455621302</v>
      </c>
      <c r="W32" s="45"/>
      <c r="X32" s="45">
        <f t="shared" si="7"/>
        <v>-172</v>
      </c>
      <c r="Y32" s="47">
        <f t="shared" si="3"/>
        <v>-0.54088050314465408</v>
      </c>
    </row>
    <row r="33" spans="1:25">
      <c r="A33" s="80" t="s">
        <v>59</v>
      </c>
      <c r="B33" s="30" t="s">
        <v>60</v>
      </c>
      <c r="C33" s="31">
        <v>95</v>
      </c>
      <c r="D33" s="31">
        <v>69</v>
      </c>
      <c r="E33" s="31">
        <v>71</v>
      </c>
      <c r="F33" s="31">
        <f t="shared" si="4"/>
        <v>49</v>
      </c>
      <c r="G33" s="31"/>
      <c r="H33" s="31">
        <v>11</v>
      </c>
      <c r="I33" s="31">
        <v>10</v>
      </c>
      <c r="J33" s="31">
        <v>16</v>
      </c>
      <c r="K33" s="31">
        <v>12</v>
      </c>
      <c r="L33" s="31"/>
      <c r="M33" s="33">
        <f t="shared" si="8"/>
        <v>1.6513123587693378E-2</v>
      </c>
      <c r="N33" s="33">
        <f t="shared" si="8"/>
        <v>1.2570595736928402E-2</v>
      </c>
      <c r="O33" s="33">
        <f t="shared" si="8"/>
        <v>1.3283442469597754E-2</v>
      </c>
      <c r="P33" s="33">
        <f t="shared" si="8"/>
        <v>1.1233379183860614E-2</v>
      </c>
      <c r="Q33" s="31"/>
      <c r="R33" s="32">
        <f t="shared" si="5"/>
        <v>2</v>
      </c>
      <c r="S33" s="27">
        <f t="shared" si="1"/>
        <v>2.8985507246376812E-2</v>
      </c>
      <c r="T33" s="25"/>
      <c r="U33" s="25">
        <f t="shared" si="6"/>
        <v>-20</v>
      </c>
      <c r="V33" s="27">
        <f t="shared" si="2"/>
        <v>-0.28985507246376813</v>
      </c>
      <c r="W33" s="25"/>
      <c r="X33" s="25">
        <f t="shared" si="7"/>
        <v>-22</v>
      </c>
      <c r="Y33" s="27">
        <f t="shared" si="3"/>
        <v>-0.30985915492957744</v>
      </c>
    </row>
    <row r="34" spans="1:25">
      <c r="A34" s="81" t="s">
        <v>61</v>
      </c>
      <c r="B34" s="36" t="s">
        <v>62</v>
      </c>
      <c r="C34" s="37">
        <v>81</v>
      </c>
      <c r="D34" s="37">
        <v>86</v>
      </c>
      <c r="E34" s="37">
        <v>68</v>
      </c>
      <c r="F34" s="37">
        <f t="shared" si="4"/>
        <v>45</v>
      </c>
      <c r="G34" s="37"/>
      <c r="H34" s="37">
        <v>12</v>
      </c>
      <c r="I34" s="37">
        <v>12</v>
      </c>
      <c r="J34" s="37">
        <v>11</v>
      </c>
      <c r="K34" s="37">
        <v>10</v>
      </c>
      <c r="L34" s="37"/>
      <c r="M34" s="38">
        <f t="shared" si="8"/>
        <v>1.4079610637928038E-2</v>
      </c>
      <c r="N34" s="38">
        <f t="shared" si="8"/>
        <v>1.5667699034432502E-2</v>
      </c>
      <c r="O34" s="38">
        <f t="shared" si="8"/>
        <v>1.2722170252572497E-2</v>
      </c>
      <c r="P34" s="38">
        <f t="shared" si="8"/>
        <v>1.0316368638239339E-2</v>
      </c>
      <c r="Q34" s="37"/>
      <c r="R34" s="37">
        <f t="shared" si="5"/>
        <v>-18</v>
      </c>
      <c r="S34" s="39">
        <f t="shared" si="1"/>
        <v>-0.20930232558139536</v>
      </c>
      <c r="T34" s="37"/>
      <c r="U34" s="37">
        <f t="shared" si="6"/>
        <v>-41</v>
      </c>
      <c r="V34" s="39">
        <f t="shared" si="2"/>
        <v>-0.47674418604651164</v>
      </c>
      <c r="W34" s="37"/>
      <c r="X34" s="37">
        <f t="shared" si="7"/>
        <v>-23</v>
      </c>
      <c r="Y34" s="40">
        <f t="shared" si="3"/>
        <v>-0.33823529411764708</v>
      </c>
    </row>
    <row r="35" spans="1:25">
      <c r="A35" s="80" t="s">
        <v>63</v>
      </c>
      <c r="B35" s="30" t="s">
        <v>64</v>
      </c>
      <c r="C35" s="31">
        <v>67</v>
      </c>
      <c r="D35" s="31">
        <v>71</v>
      </c>
      <c r="E35" s="31">
        <v>93</v>
      </c>
      <c r="F35" s="31">
        <f t="shared" si="4"/>
        <v>72</v>
      </c>
      <c r="G35" s="31"/>
      <c r="H35" s="31">
        <v>23</v>
      </c>
      <c r="I35" s="31">
        <v>17</v>
      </c>
      <c r="J35" s="31">
        <v>15</v>
      </c>
      <c r="K35" s="31">
        <v>17</v>
      </c>
      <c r="L35" s="31"/>
      <c r="M35" s="33">
        <f t="shared" si="8"/>
        <v>1.1646097688162698E-2</v>
      </c>
      <c r="N35" s="33">
        <f t="shared" si="8"/>
        <v>1.2934960830752414E-2</v>
      </c>
      <c r="O35" s="33">
        <f t="shared" si="8"/>
        <v>1.7399438727782976E-2</v>
      </c>
      <c r="P35" s="33">
        <f t="shared" si="8"/>
        <v>1.6506189821182942E-2</v>
      </c>
      <c r="Q35" s="31"/>
      <c r="R35" s="32">
        <f t="shared" si="5"/>
        <v>22</v>
      </c>
      <c r="S35" s="34">
        <f t="shared" si="1"/>
        <v>0.30985915492957744</v>
      </c>
      <c r="T35" s="32"/>
      <c r="U35" s="32">
        <f t="shared" si="6"/>
        <v>1</v>
      </c>
      <c r="V35" s="34">
        <f t="shared" si="2"/>
        <v>1.4084507042253521E-2</v>
      </c>
      <c r="W35" s="32"/>
      <c r="X35" s="32">
        <f t="shared" si="7"/>
        <v>-21</v>
      </c>
      <c r="Y35" s="34">
        <f t="shared" si="3"/>
        <v>-0.22580645161290322</v>
      </c>
    </row>
    <row r="36" spans="1:25">
      <c r="A36" s="78" t="s">
        <v>65</v>
      </c>
      <c r="B36" s="23" t="s">
        <v>66</v>
      </c>
      <c r="C36" s="28">
        <v>15</v>
      </c>
      <c r="D36" s="28">
        <v>25</v>
      </c>
      <c r="E36" s="28">
        <v>19</v>
      </c>
      <c r="F36" s="28">
        <f t="shared" si="4"/>
        <v>13</v>
      </c>
      <c r="G36" s="28"/>
      <c r="H36" s="28">
        <v>5</v>
      </c>
      <c r="I36" s="28">
        <v>2</v>
      </c>
      <c r="J36" s="28">
        <v>4</v>
      </c>
      <c r="K36" s="28">
        <v>2</v>
      </c>
      <c r="L36" s="28"/>
      <c r="M36" s="79">
        <f t="shared" si="8"/>
        <v>2.6073353033200068E-3</v>
      </c>
      <c r="N36" s="79">
        <f t="shared" si="8"/>
        <v>4.5545636728001456E-3</v>
      </c>
      <c r="O36" s="79">
        <f t="shared" si="8"/>
        <v>3.5547240411599626E-3</v>
      </c>
      <c r="P36" s="79">
        <f t="shared" si="8"/>
        <v>2.9802842732691427E-3</v>
      </c>
      <c r="Q36" s="28"/>
      <c r="R36" s="25">
        <f t="shared" si="5"/>
        <v>-6</v>
      </c>
      <c r="S36" s="27">
        <f t="shared" si="1"/>
        <v>-0.24</v>
      </c>
      <c r="T36" s="25"/>
      <c r="U36" s="25">
        <f t="shared" si="6"/>
        <v>-12</v>
      </c>
      <c r="V36" s="27">
        <f t="shared" si="2"/>
        <v>-0.48</v>
      </c>
      <c r="W36" s="25"/>
      <c r="X36" s="25">
        <f t="shared" si="7"/>
        <v>-6</v>
      </c>
      <c r="Y36" s="27">
        <f t="shared" si="3"/>
        <v>-0.31578947368421051</v>
      </c>
    </row>
    <row r="37" spans="1:25">
      <c r="A37" s="81" t="s">
        <v>67</v>
      </c>
      <c r="B37" s="36" t="s">
        <v>68</v>
      </c>
      <c r="C37" s="37">
        <v>201</v>
      </c>
      <c r="D37" s="37">
        <v>254</v>
      </c>
      <c r="E37" s="37">
        <v>204</v>
      </c>
      <c r="F37" s="37">
        <f t="shared" si="4"/>
        <v>161</v>
      </c>
      <c r="G37" s="37"/>
      <c r="H37" s="37">
        <v>45</v>
      </c>
      <c r="I37" s="37">
        <v>39</v>
      </c>
      <c r="J37" s="37">
        <v>45</v>
      </c>
      <c r="K37" s="37">
        <v>32</v>
      </c>
      <c r="L37" s="37"/>
      <c r="M37" s="38">
        <f t="shared" si="8"/>
        <v>3.4938293064488091E-2</v>
      </c>
      <c r="N37" s="38">
        <f t="shared" si="8"/>
        <v>4.6274366915649484E-2</v>
      </c>
      <c r="O37" s="38">
        <f t="shared" si="8"/>
        <v>3.8166510757717494E-2</v>
      </c>
      <c r="P37" s="38">
        <f t="shared" si="8"/>
        <v>3.6909674461256307E-2</v>
      </c>
      <c r="Q37" s="37"/>
      <c r="R37" s="37">
        <f t="shared" si="5"/>
        <v>-50</v>
      </c>
      <c r="S37" s="39">
        <f t="shared" si="1"/>
        <v>-0.19685039370078741</v>
      </c>
      <c r="T37" s="37"/>
      <c r="U37" s="37">
        <f t="shared" si="6"/>
        <v>-93</v>
      </c>
      <c r="V37" s="39">
        <f t="shared" si="2"/>
        <v>-0.36614173228346458</v>
      </c>
      <c r="W37" s="37"/>
      <c r="X37" s="37">
        <f t="shared" si="7"/>
        <v>-43</v>
      </c>
      <c r="Y37" s="40">
        <f t="shared" si="3"/>
        <v>-0.2107843137254902</v>
      </c>
    </row>
    <row r="38" spans="1:25">
      <c r="A38" s="78" t="s">
        <v>69</v>
      </c>
      <c r="B38" s="23" t="s">
        <v>70</v>
      </c>
      <c r="C38" s="28">
        <v>13</v>
      </c>
      <c r="D38" s="28">
        <v>16</v>
      </c>
      <c r="E38" s="28">
        <v>13</v>
      </c>
      <c r="F38" s="28">
        <f t="shared" si="4"/>
        <v>16</v>
      </c>
      <c r="G38" s="28"/>
      <c r="H38" s="28">
        <v>4</v>
      </c>
      <c r="I38" s="28">
        <v>5</v>
      </c>
      <c r="J38" s="28">
        <v>2</v>
      </c>
      <c r="K38" s="28">
        <v>5</v>
      </c>
      <c r="L38" s="28"/>
      <c r="M38" s="79">
        <f t="shared" si="8"/>
        <v>2.2596905962106728E-3</v>
      </c>
      <c r="N38" s="79">
        <f t="shared" si="8"/>
        <v>2.9149207505920934E-3</v>
      </c>
      <c r="O38" s="79">
        <f t="shared" si="8"/>
        <v>2.4321796071094482E-3</v>
      </c>
      <c r="P38" s="79">
        <f t="shared" si="8"/>
        <v>3.6680421824850985E-3</v>
      </c>
      <c r="Q38" s="28"/>
      <c r="R38" s="25">
        <f t="shared" si="5"/>
        <v>-3</v>
      </c>
      <c r="S38" s="27">
        <f t="shared" si="1"/>
        <v>-0.1875</v>
      </c>
      <c r="T38" s="25"/>
      <c r="U38" s="25">
        <f t="shared" si="6"/>
        <v>0</v>
      </c>
      <c r="V38" s="27">
        <f t="shared" si="2"/>
        <v>0</v>
      </c>
      <c r="W38" s="25"/>
      <c r="X38" s="25">
        <f t="shared" si="7"/>
        <v>3</v>
      </c>
      <c r="Y38" s="27">
        <f t="shared" si="3"/>
        <v>0.23076923076923078</v>
      </c>
    </row>
    <row r="39" spans="1:25">
      <c r="A39" s="80" t="s">
        <v>71</v>
      </c>
      <c r="B39" s="30" t="s">
        <v>72</v>
      </c>
      <c r="C39" s="31">
        <v>49</v>
      </c>
      <c r="D39" s="31">
        <v>50</v>
      </c>
      <c r="E39" s="31">
        <v>38</v>
      </c>
      <c r="F39" s="31">
        <f t="shared" si="4"/>
        <v>33</v>
      </c>
      <c r="G39" s="31"/>
      <c r="H39" s="31">
        <v>8</v>
      </c>
      <c r="I39" s="31">
        <v>3</v>
      </c>
      <c r="J39" s="31">
        <v>11</v>
      </c>
      <c r="K39" s="31">
        <v>11</v>
      </c>
      <c r="L39" s="31"/>
      <c r="M39" s="33">
        <f t="shared" si="8"/>
        <v>8.5172953241786902E-3</v>
      </c>
      <c r="N39" s="33">
        <f t="shared" si="8"/>
        <v>9.1091273456002913E-3</v>
      </c>
      <c r="O39" s="33">
        <f t="shared" si="8"/>
        <v>7.1094480823199252E-3</v>
      </c>
      <c r="P39" s="33">
        <f t="shared" si="8"/>
        <v>7.5653370013755161E-3</v>
      </c>
      <c r="Q39" s="31"/>
      <c r="R39" s="32">
        <f t="shared" si="5"/>
        <v>-12</v>
      </c>
      <c r="S39" s="34">
        <f t="shared" si="1"/>
        <v>-0.24</v>
      </c>
      <c r="T39" s="32"/>
      <c r="U39" s="32">
        <f t="shared" si="6"/>
        <v>-17</v>
      </c>
      <c r="V39" s="34">
        <f t="shared" si="2"/>
        <v>-0.34</v>
      </c>
      <c r="W39" s="32"/>
      <c r="X39" s="32">
        <f t="shared" si="7"/>
        <v>-5</v>
      </c>
      <c r="Y39" s="34">
        <f t="shared" si="3"/>
        <v>-0.13157894736842105</v>
      </c>
    </row>
    <row r="40" spans="1:25">
      <c r="A40" s="78" t="s">
        <v>73</v>
      </c>
      <c r="B40" s="23" t="s">
        <v>74</v>
      </c>
      <c r="C40" s="28">
        <v>21</v>
      </c>
      <c r="D40" s="28">
        <v>22</v>
      </c>
      <c r="E40" s="28">
        <v>16</v>
      </c>
      <c r="F40" s="28">
        <f t="shared" si="4"/>
        <v>18</v>
      </c>
      <c r="G40" s="28"/>
      <c r="H40" s="28">
        <v>5</v>
      </c>
      <c r="I40" s="28">
        <v>6</v>
      </c>
      <c r="J40" s="28">
        <v>1</v>
      </c>
      <c r="K40" s="28">
        <v>6</v>
      </c>
      <c r="L40" s="28"/>
      <c r="M40" s="79">
        <f t="shared" si="8"/>
        <v>3.6502694246480097E-3</v>
      </c>
      <c r="N40" s="79">
        <f t="shared" si="8"/>
        <v>4.0080160320641279E-3</v>
      </c>
      <c r="O40" s="79">
        <f t="shared" si="8"/>
        <v>2.9934518241347052E-3</v>
      </c>
      <c r="P40" s="79">
        <f t="shared" si="8"/>
        <v>4.1265474552957355E-3</v>
      </c>
      <c r="Q40" s="28"/>
      <c r="R40" s="25">
        <f t="shared" si="5"/>
        <v>-6</v>
      </c>
      <c r="S40" s="27">
        <f t="shared" si="1"/>
        <v>-0.27272727272727271</v>
      </c>
      <c r="T40" s="25"/>
      <c r="U40" s="25">
        <f t="shared" si="6"/>
        <v>-4</v>
      </c>
      <c r="V40" s="27">
        <f t="shared" si="2"/>
        <v>-0.18181818181818182</v>
      </c>
      <c r="W40" s="25"/>
      <c r="X40" s="25">
        <f t="shared" si="7"/>
        <v>2</v>
      </c>
      <c r="Y40" s="27">
        <f t="shared" si="3"/>
        <v>0.125</v>
      </c>
    </row>
    <row r="41" spans="1:25">
      <c r="A41" s="80" t="s">
        <v>75</v>
      </c>
      <c r="B41" s="30" t="s">
        <v>76</v>
      </c>
      <c r="C41" s="31">
        <v>166</v>
      </c>
      <c r="D41" s="31">
        <v>120</v>
      </c>
      <c r="E41" s="31">
        <v>123</v>
      </c>
      <c r="F41" s="31">
        <f t="shared" si="4"/>
        <v>131</v>
      </c>
      <c r="G41" s="31"/>
      <c r="H41" s="31">
        <v>24</v>
      </c>
      <c r="I41" s="31">
        <v>35</v>
      </c>
      <c r="J41" s="31">
        <v>38</v>
      </c>
      <c r="K41" s="31">
        <v>34</v>
      </c>
      <c r="L41" s="31"/>
      <c r="M41" s="33">
        <f t="shared" si="8"/>
        <v>2.8854510690074744E-2</v>
      </c>
      <c r="N41" s="33">
        <f t="shared" si="8"/>
        <v>2.1861905629440698E-2</v>
      </c>
      <c r="O41" s="33">
        <f t="shared" si="8"/>
        <v>2.3012160898035549E-2</v>
      </c>
      <c r="P41" s="33">
        <f t="shared" si="8"/>
        <v>3.0032095369096744E-2</v>
      </c>
      <c r="Q41" s="31"/>
      <c r="R41" s="32">
        <f t="shared" si="5"/>
        <v>3</v>
      </c>
      <c r="S41" s="27">
        <f t="shared" si="1"/>
        <v>2.5000000000000001E-2</v>
      </c>
      <c r="T41" s="25"/>
      <c r="U41" s="25">
        <f t="shared" si="6"/>
        <v>11</v>
      </c>
      <c r="V41" s="27">
        <f t="shared" si="2"/>
        <v>9.166666666666666E-2</v>
      </c>
      <c r="W41" s="25"/>
      <c r="X41" s="25">
        <f t="shared" si="7"/>
        <v>8</v>
      </c>
      <c r="Y41" s="27">
        <f t="shared" si="3"/>
        <v>6.5040650406504072E-2</v>
      </c>
    </row>
    <row r="42" spans="1:25">
      <c r="A42" s="78" t="s">
        <v>77</v>
      </c>
      <c r="B42" s="23" t="s">
        <v>78</v>
      </c>
      <c r="C42" s="28">
        <v>77</v>
      </c>
      <c r="D42" s="28">
        <v>84</v>
      </c>
      <c r="E42" s="28">
        <v>55</v>
      </c>
      <c r="F42" s="28">
        <f t="shared" si="4"/>
        <v>73</v>
      </c>
      <c r="G42" s="28"/>
      <c r="H42" s="28">
        <v>27</v>
      </c>
      <c r="I42" s="28">
        <v>26</v>
      </c>
      <c r="J42" s="28">
        <v>15</v>
      </c>
      <c r="K42" s="28">
        <v>5</v>
      </c>
      <c r="L42" s="28"/>
      <c r="M42" s="79">
        <f t="shared" si="8"/>
        <v>1.338432122370937E-2</v>
      </c>
      <c r="N42" s="79">
        <f t="shared" si="8"/>
        <v>1.5303333940608489E-2</v>
      </c>
      <c r="O42" s="79">
        <f t="shared" si="8"/>
        <v>1.028999064546305E-2</v>
      </c>
      <c r="P42" s="79">
        <f t="shared" si="8"/>
        <v>1.6735442457588262E-2</v>
      </c>
      <c r="Q42" s="28"/>
      <c r="R42" s="45">
        <f t="shared" si="5"/>
        <v>-29</v>
      </c>
      <c r="S42" s="47">
        <f t="shared" si="1"/>
        <v>-0.34523809523809523</v>
      </c>
      <c r="T42" s="45"/>
      <c r="U42" s="45">
        <f t="shared" si="6"/>
        <v>-11</v>
      </c>
      <c r="V42" s="47">
        <f t="shared" si="2"/>
        <v>-0.13095238095238096</v>
      </c>
      <c r="W42" s="45"/>
      <c r="X42" s="45">
        <f t="shared" si="7"/>
        <v>18</v>
      </c>
      <c r="Y42" s="47">
        <f t="shared" si="3"/>
        <v>0.32727272727272727</v>
      </c>
    </row>
    <row r="43" spans="1:25">
      <c r="A43" s="80" t="s">
        <v>79</v>
      </c>
      <c r="B43" s="30" t="s">
        <v>80</v>
      </c>
      <c r="C43" s="31">
        <v>49</v>
      </c>
      <c r="D43" s="31">
        <v>44</v>
      </c>
      <c r="E43" s="31">
        <v>10</v>
      </c>
      <c r="F43" s="31">
        <f t="shared" si="4"/>
        <v>7</v>
      </c>
      <c r="G43" s="31"/>
      <c r="H43" s="31">
        <v>2</v>
      </c>
      <c r="I43" s="31">
        <v>2</v>
      </c>
      <c r="J43" s="31">
        <v>1</v>
      </c>
      <c r="K43" s="31">
        <v>2</v>
      </c>
      <c r="L43" s="31"/>
      <c r="M43" s="33">
        <f t="shared" si="8"/>
        <v>8.5172953241786902E-3</v>
      </c>
      <c r="N43" s="33">
        <f t="shared" si="8"/>
        <v>8.0160320641282558E-3</v>
      </c>
      <c r="O43" s="33">
        <f t="shared" si="8"/>
        <v>1.8709073900841909E-3</v>
      </c>
      <c r="P43" s="33">
        <f t="shared" si="8"/>
        <v>1.6047684548372307E-3</v>
      </c>
      <c r="Q43" s="31"/>
      <c r="R43" s="32">
        <f t="shared" si="5"/>
        <v>-34</v>
      </c>
      <c r="S43" s="34">
        <f t="shared" si="1"/>
        <v>-0.77272727272727271</v>
      </c>
      <c r="T43" s="32"/>
      <c r="U43" s="32">
        <f t="shared" si="6"/>
        <v>-37</v>
      </c>
      <c r="V43" s="34">
        <f t="shared" si="2"/>
        <v>-0.84090909090909094</v>
      </c>
      <c r="W43" s="32"/>
      <c r="X43" s="32">
        <f t="shared" si="7"/>
        <v>-3</v>
      </c>
      <c r="Y43" s="34">
        <f t="shared" si="3"/>
        <v>-0.3</v>
      </c>
    </row>
    <row r="44" spans="1:25">
      <c r="A44" s="78" t="s">
        <v>81</v>
      </c>
      <c r="B44" s="23" t="s">
        <v>82</v>
      </c>
      <c r="C44" s="28">
        <v>284</v>
      </c>
      <c r="D44" s="28">
        <v>296</v>
      </c>
      <c r="E44" s="28">
        <v>343</v>
      </c>
      <c r="F44" s="28">
        <f t="shared" si="4"/>
        <v>327</v>
      </c>
      <c r="G44" s="28"/>
      <c r="H44" s="28">
        <v>67</v>
      </c>
      <c r="I44" s="28">
        <v>90</v>
      </c>
      <c r="J44" s="28">
        <v>107</v>
      </c>
      <c r="K44" s="28">
        <v>63</v>
      </c>
      <c r="L44" s="28"/>
      <c r="M44" s="79">
        <f t="shared" si="8"/>
        <v>4.9365548409525464E-2</v>
      </c>
      <c r="N44" s="79">
        <f t="shared" si="8"/>
        <v>5.3926033885953725E-2</v>
      </c>
      <c r="O44" s="79">
        <f t="shared" si="8"/>
        <v>6.4172123479887752E-2</v>
      </c>
      <c r="P44" s="79">
        <f t="shared" si="8"/>
        <v>7.4965612104539198E-2</v>
      </c>
      <c r="Q44" s="28"/>
      <c r="R44" s="45">
        <f t="shared" si="5"/>
        <v>47</v>
      </c>
      <c r="S44" s="47">
        <f t="shared" si="1"/>
        <v>0.15878378378378377</v>
      </c>
      <c r="T44" s="45"/>
      <c r="U44" s="45">
        <f t="shared" si="6"/>
        <v>31</v>
      </c>
      <c r="V44" s="47">
        <f t="shared" si="2"/>
        <v>0.10472972972972973</v>
      </c>
      <c r="W44" s="45"/>
      <c r="X44" s="45">
        <f t="shared" si="7"/>
        <v>-16</v>
      </c>
      <c r="Y44" s="47">
        <f t="shared" si="3"/>
        <v>-4.6647230320699708E-2</v>
      </c>
    </row>
    <row r="45" spans="1:25">
      <c r="A45" s="80" t="s">
        <v>83</v>
      </c>
      <c r="B45" s="30" t="s">
        <v>84</v>
      </c>
      <c r="C45" s="31">
        <v>149</v>
      </c>
      <c r="D45" s="31">
        <v>133</v>
      </c>
      <c r="E45" s="31">
        <v>169</v>
      </c>
      <c r="F45" s="31">
        <f t="shared" si="4"/>
        <v>112</v>
      </c>
      <c r="G45" s="31"/>
      <c r="H45" s="31">
        <v>33</v>
      </c>
      <c r="I45" s="31">
        <v>19</v>
      </c>
      <c r="J45" s="31">
        <v>33</v>
      </c>
      <c r="K45" s="31">
        <v>27</v>
      </c>
      <c r="L45" s="31"/>
      <c r="M45" s="33">
        <f t="shared" si="8"/>
        <v>2.5899530679645403E-2</v>
      </c>
      <c r="N45" s="33">
        <f t="shared" si="8"/>
        <v>2.4230278739296774E-2</v>
      </c>
      <c r="O45" s="33">
        <f t="shared" si="8"/>
        <v>3.1618334892422828E-2</v>
      </c>
      <c r="P45" s="33">
        <f t="shared" si="8"/>
        <v>2.5676295277395692E-2</v>
      </c>
      <c r="Q45" s="31"/>
      <c r="R45" s="32">
        <f t="shared" si="5"/>
        <v>36</v>
      </c>
      <c r="S45" s="27">
        <f t="shared" si="1"/>
        <v>0.27067669172932329</v>
      </c>
      <c r="T45" s="25"/>
      <c r="U45" s="25">
        <f t="shared" si="6"/>
        <v>-21</v>
      </c>
      <c r="V45" s="27">
        <f t="shared" si="2"/>
        <v>-0.15789473684210525</v>
      </c>
      <c r="W45" s="25"/>
      <c r="X45" s="25">
        <f t="shared" si="7"/>
        <v>-57</v>
      </c>
      <c r="Y45" s="27">
        <f t="shared" si="3"/>
        <v>-0.33727810650887574</v>
      </c>
    </row>
    <row r="46" spans="1:25">
      <c r="A46" s="78" t="s">
        <v>85</v>
      </c>
      <c r="B46" s="23" t="s">
        <v>86</v>
      </c>
      <c r="C46" s="28">
        <v>42</v>
      </c>
      <c r="D46" s="28">
        <v>50</v>
      </c>
      <c r="E46" s="28">
        <v>51</v>
      </c>
      <c r="F46" s="28">
        <f t="shared" si="4"/>
        <v>44</v>
      </c>
      <c r="G46" s="28"/>
      <c r="H46" s="28">
        <v>15</v>
      </c>
      <c r="I46" s="28">
        <v>9</v>
      </c>
      <c r="J46" s="28">
        <v>13</v>
      </c>
      <c r="K46" s="28">
        <v>7</v>
      </c>
      <c r="L46" s="28"/>
      <c r="M46" s="79">
        <f t="shared" si="8"/>
        <v>7.3005388492960194E-3</v>
      </c>
      <c r="N46" s="79">
        <f t="shared" si="8"/>
        <v>9.1091273456002913E-3</v>
      </c>
      <c r="O46" s="79">
        <f t="shared" si="8"/>
        <v>9.5416276894293734E-3</v>
      </c>
      <c r="P46" s="79">
        <f t="shared" si="8"/>
        <v>1.0087116001834021E-2</v>
      </c>
      <c r="Q46" s="28"/>
      <c r="R46" s="45">
        <f t="shared" si="5"/>
        <v>1</v>
      </c>
      <c r="S46" s="47">
        <f t="shared" si="1"/>
        <v>0.02</v>
      </c>
      <c r="T46" s="45"/>
      <c r="U46" s="45">
        <f t="shared" si="6"/>
        <v>-6</v>
      </c>
      <c r="V46" s="47">
        <f t="shared" si="2"/>
        <v>-0.12</v>
      </c>
      <c r="W46" s="45"/>
      <c r="X46" s="45">
        <f t="shared" si="7"/>
        <v>-7</v>
      </c>
      <c r="Y46" s="47">
        <f t="shared" si="3"/>
        <v>-0.13725490196078433</v>
      </c>
    </row>
    <row r="47" spans="1:25">
      <c r="A47" s="87" t="s">
        <v>87</v>
      </c>
      <c r="B47" s="88" t="s">
        <v>88</v>
      </c>
      <c r="C47" s="89">
        <v>72</v>
      </c>
      <c r="D47" s="89">
        <v>87</v>
      </c>
      <c r="E47" s="89">
        <v>37</v>
      </c>
      <c r="F47" s="89">
        <f t="shared" si="4"/>
        <v>35</v>
      </c>
      <c r="G47" s="89"/>
      <c r="H47" s="89">
        <v>15</v>
      </c>
      <c r="I47" s="89">
        <v>14</v>
      </c>
      <c r="J47" s="89">
        <v>2</v>
      </c>
      <c r="K47" s="89">
        <v>4</v>
      </c>
      <c r="L47" s="89"/>
      <c r="M47" s="90">
        <f t="shared" si="8"/>
        <v>1.2515209455936033E-2</v>
      </c>
      <c r="N47" s="90">
        <f t="shared" si="8"/>
        <v>1.5849881581344507E-2</v>
      </c>
      <c r="O47" s="90">
        <f t="shared" si="8"/>
        <v>6.9223573433115065E-3</v>
      </c>
      <c r="P47" s="90">
        <f t="shared" si="8"/>
        <v>8.0238422741861527E-3</v>
      </c>
      <c r="Q47" s="89"/>
      <c r="R47" s="89">
        <f t="shared" si="5"/>
        <v>-50</v>
      </c>
      <c r="S47" s="91">
        <f t="shared" si="1"/>
        <v>-0.57471264367816088</v>
      </c>
      <c r="T47" s="89"/>
      <c r="U47" s="89">
        <f t="shared" si="6"/>
        <v>-52</v>
      </c>
      <c r="V47" s="91">
        <f t="shared" si="2"/>
        <v>-0.5977011494252874</v>
      </c>
      <c r="W47" s="89"/>
      <c r="X47" s="89">
        <f t="shared" si="7"/>
        <v>-2</v>
      </c>
      <c r="Y47" s="92">
        <f t="shared" si="3"/>
        <v>-5.4054054054054057E-2</v>
      </c>
    </row>
    <row r="48" spans="1:25">
      <c r="A48" s="81" t="s">
        <v>89</v>
      </c>
      <c r="B48" s="36" t="s">
        <v>90</v>
      </c>
      <c r="C48" s="37">
        <v>225</v>
      </c>
      <c r="D48" s="37">
        <v>253</v>
      </c>
      <c r="E48" s="37">
        <v>268</v>
      </c>
      <c r="F48" s="37">
        <f t="shared" si="4"/>
        <v>189</v>
      </c>
      <c r="G48" s="37"/>
      <c r="H48" s="37">
        <v>47</v>
      </c>
      <c r="I48" s="37">
        <v>47</v>
      </c>
      <c r="J48" s="37">
        <v>46</v>
      </c>
      <c r="K48" s="37">
        <v>49</v>
      </c>
      <c r="L48" s="37"/>
      <c r="M48" s="38">
        <f t="shared" si="8"/>
        <v>3.9110029549800106E-2</v>
      </c>
      <c r="N48" s="38">
        <f t="shared" si="8"/>
        <v>4.6092184368737472E-2</v>
      </c>
      <c r="O48" s="38">
        <f t="shared" si="8"/>
        <v>5.0140318054256311E-2</v>
      </c>
      <c r="P48" s="38">
        <f t="shared" si="8"/>
        <v>4.3328748280605227E-2</v>
      </c>
      <c r="Q48" s="37"/>
      <c r="R48" s="37">
        <f t="shared" si="5"/>
        <v>15</v>
      </c>
      <c r="S48" s="39">
        <f t="shared" si="1"/>
        <v>5.9288537549407112E-2</v>
      </c>
      <c r="T48" s="37"/>
      <c r="U48" s="37">
        <f t="shared" si="6"/>
        <v>-64</v>
      </c>
      <c r="V48" s="39">
        <f t="shared" si="2"/>
        <v>-0.25296442687747034</v>
      </c>
      <c r="W48" s="37"/>
      <c r="X48" s="37">
        <f t="shared" si="7"/>
        <v>-79</v>
      </c>
      <c r="Y48" s="40">
        <f t="shared" si="3"/>
        <v>-0.29477611940298509</v>
      </c>
    </row>
    <row r="49" spans="1:28">
      <c r="A49" s="78" t="s">
        <v>91</v>
      </c>
      <c r="B49" s="23" t="s">
        <v>92</v>
      </c>
      <c r="C49" s="24">
        <v>15</v>
      </c>
      <c r="D49" s="24">
        <v>16</v>
      </c>
      <c r="E49" s="24">
        <v>16</v>
      </c>
      <c r="F49" s="24">
        <f t="shared" si="4"/>
        <v>3</v>
      </c>
      <c r="G49" s="24"/>
      <c r="H49" s="24">
        <v>2</v>
      </c>
      <c r="I49" s="24">
        <v>1</v>
      </c>
      <c r="J49" s="24">
        <v>0</v>
      </c>
      <c r="K49" s="24">
        <v>0</v>
      </c>
      <c r="L49" s="24"/>
      <c r="M49" s="26">
        <f t="shared" si="8"/>
        <v>2.6073353033200068E-3</v>
      </c>
      <c r="N49" s="26">
        <f t="shared" si="8"/>
        <v>2.9149207505920934E-3</v>
      </c>
      <c r="O49" s="26">
        <f t="shared" si="8"/>
        <v>2.9934518241347052E-3</v>
      </c>
      <c r="P49" s="26">
        <f t="shared" si="8"/>
        <v>6.8775790921595599E-4</v>
      </c>
      <c r="Q49" s="24"/>
      <c r="R49" s="25">
        <f t="shared" si="5"/>
        <v>0</v>
      </c>
      <c r="S49" s="27">
        <f t="shared" si="1"/>
        <v>0</v>
      </c>
      <c r="T49" s="25"/>
      <c r="U49" s="25">
        <f t="shared" si="6"/>
        <v>-13</v>
      </c>
      <c r="V49" s="27">
        <f t="shared" si="2"/>
        <v>-0.8125</v>
      </c>
      <c r="W49" s="25"/>
      <c r="X49" s="25">
        <f t="shared" si="7"/>
        <v>-13</v>
      </c>
      <c r="Y49" s="27">
        <f t="shared" si="3"/>
        <v>-0.8125</v>
      </c>
    </row>
    <row r="50" spans="1:28">
      <c r="A50" s="81" t="s">
        <v>93</v>
      </c>
      <c r="B50" s="36" t="s">
        <v>94</v>
      </c>
      <c r="C50" s="37">
        <v>109</v>
      </c>
      <c r="D50" s="37">
        <v>153</v>
      </c>
      <c r="E50" s="37">
        <v>106</v>
      </c>
      <c r="F50" s="37">
        <f t="shared" si="4"/>
        <v>83</v>
      </c>
      <c r="G50" s="37"/>
      <c r="H50" s="37">
        <v>18</v>
      </c>
      <c r="I50" s="37">
        <v>23</v>
      </c>
      <c r="J50" s="37">
        <v>21</v>
      </c>
      <c r="K50" s="37">
        <v>21</v>
      </c>
      <c r="L50" s="37"/>
      <c r="M50" s="38">
        <f t="shared" si="8"/>
        <v>1.8946636537458716E-2</v>
      </c>
      <c r="N50" s="38">
        <f t="shared" si="8"/>
        <v>2.7873929677536893E-2</v>
      </c>
      <c r="O50" s="38">
        <f t="shared" si="8"/>
        <v>1.9831618334892422E-2</v>
      </c>
      <c r="P50" s="38">
        <f t="shared" si="8"/>
        <v>1.9027968821641449E-2</v>
      </c>
      <c r="Q50" s="37"/>
      <c r="R50" s="37">
        <f t="shared" si="5"/>
        <v>-47</v>
      </c>
      <c r="S50" s="39">
        <f t="shared" si="1"/>
        <v>-0.30718954248366015</v>
      </c>
      <c r="T50" s="37"/>
      <c r="U50" s="37">
        <f t="shared" si="6"/>
        <v>-70</v>
      </c>
      <c r="V50" s="39">
        <f t="shared" si="2"/>
        <v>-0.45751633986928103</v>
      </c>
      <c r="W50" s="37"/>
      <c r="X50" s="37">
        <f t="shared" si="7"/>
        <v>-23</v>
      </c>
      <c r="Y50" s="40">
        <f t="shared" si="3"/>
        <v>-0.21698113207547171</v>
      </c>
    </row>
    <row r="51" spans="1:28">
      <c r="A51" s="80" t="s">
        <v>95</v>
      </c>
      <c r="B51" s="30" t="s">
        <v>96</v>
      </c>
      <c r="C51" s="31">
        <v>47</v>
      </c>
      <c r="D51" s="31">
        <v>49</v>
      </c>
      <c r="E51" s="31">
        <v>41</v>
      </c>
      <c r="F51" s="31">
        <f t="shared" si="4"/>
        <v>18</v>
      </c>
      <c r="G51" s="31"/>
      <c r="H51" s="31">
        <v>3</v>
      </c>
      <c r="I51" s="31">
        <v>4</v>
      </c>
      <c r="J51" s="31">
        <v>7</v>
      </c>
      <c r="K51" s="31">
        <v>4</v>
      </c>
      <c r="L51" s="31"/>
      <c r="M51" s="33">
        <f t="shared" si="8"/>
        <v>8.1696506170693545E-3</v>
      </c>
      <c r="N51" s="33">
        <f t="shared" si="8"/>
        <v>8.9269447986882848E-3</v>
      </c>
      <c r="O51" s="33">
        <f t="shared" si="8"/>
        <v>7.6707202993451821E-3</v>
      </c>
      <c r="P51" s="33">
        <f t="shared" si="8"/>
        <v>4.1265474552957355E-3</v>
      </c>
      <c r="Q51" s="31"/>
      <c r="R51" s="32">
        <f t="shared" si="5"/>
        <v>-8</v>
      </c>
      <c r="S51" s="34">
        <f t="shared" si="1"/>
        <v>-0.16326530612244897</v>
      </c>
      <c r="T51" s="32"/>
      <c r="U51" s="32">
        <f t="shared" si="6"/>
        <v>-31</v>
      </c>
      <c r="V51" s="34">
        <f t="shared" si="2"/>
        <v>-0.63265306122448983</v>
      </c>
      <c r="W51" s="32"/>
      <c r="X51" s="32">
        <f t="shared" si="7"/>
        <v>-23</v>
      </c>
      <c r="Y51" s="34">
        <f t="shared" si="3"/>
        <v>-0.56097560975609762</v>
      </c>
    </row>
    <row r="52" spans="1:28">
      <c r="A52" s="78" t="s">
        <v>97</v>
      </c>
      <c r="B52" s="23" t="s">
        <v>98</v>
      </c>
      <c r="C52" s="28">
        <v>85</v>
      </c>
      <c r="D52" s="28">
        <v>82</v>
      </c>
      <c r="E52" s="28">
        <v>76</v>
      </c>
      <c r="F52" s="28">
        <f t="shared" si="4"/>
        <v>46</v>
      </c>
      <c r="G52" s="28"/>
      <c r="H52" s="28">
        <v>4</v>
      </c>
      <c r="I52" s="28">
        <v>12</v>
      </c>
      <c r="J52" s="28">
        <v>13</v>
      </c>
      <c r="K52" s="28">
        <v>17</v>
      </c>
      <c r="L52" s="28"/>
      <c r="M52" s="79">
        <f t="shared" si="8"/>
        <v>1.4774900052146706E-2</v>
      </c>
      <c r="N52" s="79">
        <f t="shared" si="8"/>
        <v>1.4938968846784478E-2</v>
      </c>
      <c r="O52" s="79">
        <f t="shared" si="8"/>
        <v>1.421889616463985E-2</v>
      </c>
      <c r="P52" s="79">
        <f t="shared" si="8"/>
        <v>1.0545621274644659E-2</v>
      </c>
      <c r="Q52" s="28"/>
      <c r="R52" s="25">
        <f t="shared" si="5"/>
        <v>-6</v>
      </c>
      <c r="S52" s="27">
        <f t="shared" si="1"/>
        <v>-7.3170731707317069E-2</v>
      </c>
      <c r="T52" s="25"/>
      <c r="U52" s="25">
        <f t="shared" si="6"/>
        <v>-36</v>
      </c>
      <c r="V52" s="27">
        <f t="shared" si="2"/>
        <v>-0.43902439024390244</v>
      </c>
      <c r="W52" s="25"/>
      <c r="X52" s="25">
        <f t="shared" si="7"/>
        <v>-30</v>
      </c>
      <c r="Y52" s="27">
        <f t="shared" si="3"/>
        <v>-0.39473684210526316</v>
      </c>
    </row>
    <row r="53" spans="1:28">
      <c r="A53" s="81" t="s">
        <v>99</v>
      </c>
      <c r="B53" s="36" t="s">
        <v>100</v>
      </c>
      <c r="C53" s="37">
        <v>314</v>
      </c>
      <c r="D53" s="37">
        <v>294</v>
      </c>
      <c r="E53" s="37">
        <v>285</v>
      </c>
      <c r="F53" s="37">
        <f t="shared" si="4"/>
        <v>252</v>
      </c>
      <c r="G53" s="37"/>
      <c r="H53" s="37">
        <v>75</v>
      </c>
      <c r="I53" s="37">
        <v>65</v>
      </c>
      <c r="J53" s="37">
        <v>63</v>
      </c>
      <c r="K53" s="37">
        <v>49</v>
      </c>
      <c r="L53" s="37"/>
      <c r="M53" s="38">
        <f t="shared" si="8"/>
        <v>5.4580219016165478E-2</v>
      </c>
      <c r="N53" s="38">
        <f t="shared" si="8"/>
        <v>5.3561668792129716E-2</v>
      </c>
      <c r="O53" s="38">
        <f t="shared" si="8"/>
        <v>5.3320860617399442E-2</v>
      </c>
      <c r="P53" s="38">
        <f t="shared" si="8"/>
        <v>5.7771664374140302E-2</v>
      </c>
      <c r="Q53" s="37"/>
      <c r="R53" s="37">
        <f t="shared" si="5"/>
        <v>-9</v>
      </c>
      <c r="S53" s="39">
        <f t="shared" si="1"/>
        <v>-3.0612244897959183E-2</v>
      </c>
      <c r="T53" s="37"/>
      <c r="U53" s="37">
        <f t="shared" si="6"/>
        <v>-42</v>
      </c>
      <c r="V53" s="39">
        <f t="shared" si="2"/>
        <v>-0.14285714285714285</v>
      </c>
      <c r="W53" s="37"/>
      <c r="X53" s="37">
        <f t="shared" si="7"/>
        <v>-33</v>
      </c>
      <c r="Y53" s="40">
        <f t="shared" si="3"/>
        <v>-0.11578947368421053</v>
      </c>
    </row>
    <row r="54" spans="1:28">
      <c r="A54" s="78" t="s">
        <v>101</v>
      </c>
      <c r="B54" s="23" t="s">
        <v>102</v>
      </c>
      <c r="C54" s="28">
        <v>38</v>
      </c>
      <c r="D54" s="28">
        <v>49</v>
      </c>
      <c r="E54" s="28">
        <v>24</v>
      </c>
      <c r="F54" s="28">
        <f t="shared" si="4"/>
        <v>21</v>
      </c>
      <c r="G54" s="28"/>
      <c r="H54" s="28">
        <v>7</v>
      </c>
      <c r="I54" s="28">
        <v>4</v>
      </c>
      <c r="J54" s="28">
        <v>3</v>
      </c>
      <c r="K54" s="28">
        <v>7</v>
      </c>
      <c r="L54" s="28"/>
      <c r="M54" s="79">
        <f t="shared" si="8"/>
        <v>6.6052494350773506E-3</v>
      </c>
      <c r="N54" s="79">
        <f t="shared" si="8"/>
        <v>8.9269447986882848E-3</v>
      </c>
      <c r="O54" s="79">
        <f t="shared" si="8"/>
        <v>4.4901777362020582E-3</v>
      </c>
      <c r="P54" s="79">
        <f t="shared" si="8"/>
        <v>4.8143053645116922E-3</v>
      </c>
      <c r="Q54" s="28"/>
      <c r="R54" s="25">
        <f t="shared" si="5"/>
        <v>-25</v>
      </c>
      <c r="S54" s="27">
        <f t="shared" si="1"/>
        <v>-0.51020408163265307</v>
      </c>
      <c r="T54" s="25"/>
      <c r="U54" s="25">
        <f t="shared" si="6"/>
        <v>-28</v>
      </c>
      <c r="V54" s="27">
        <f t="shared" si="2"/>
        <v>-0.5714285714285714</v>
      </c>
      <c r="W54" s="25"/>
      <c r="X54" s="25">
        <f t="shared" si="7"/>
        <v>-3</v>
      </c>
      <c r="Y54" s="27">
        <f t="shared" si="3"/>
        <v>-0.125</v>
      </c>
    </row>
    <row r="55" spans="1:28">
      <c r="A55" s="81" t="s">
        <v>103</v>
      </c>
      <c r="B55" s="36" t="s">
        <v>104</v>
      </c>
      <c r="C55" s="37">
        <v>179</v>
      </c>
      <c r="D55" s="37">
        <v>158</v>
      </c>
      <c r="E55" s="37">
        <v>166</v>
      </c>
      <c r="F55" s="37">
        <f t="shared" si="4"/>
        <v>116</v>
      </c>
      <c r="G55" s="37"/>
      <c r="H55" s="37">
        <v>40</v>
      </c>
      <c r="I55" s="37">
        <v>30</v>
      </c>
      <c r="J55" s="37">
        <v>21</v>
      </c>
      <c r="K55" s="37">
        <v>25</v>
      </c>
      <c r="L55" s="37"/>
      <c r="M55" s="38">
        <f t="shared" si="8"/>
        <v>3.1114201286285417E-2</v>
      </c>
      <c r="N55" s="38">
        <f t="shared" si="8"/>
        <v>2.8784842412096921E-2</v>
      </c>
      <c r="O55" s="38">
        <f t="shared" si="8"/>
        <v>3.1057062675397568E-2</v>
      </c>
      <c r="P55" s="38">
        <f t="shared" si="8"/>
        <v>2.6593305823016965E-2</v>
      </c>
      <c r="Q55" s="37"/>
      <c r="R55" s="37">
        <f t="shared" si="5"/>
        <v>8</v>
      </c>
      <c r="S55" s="39">
        <f t="shared" si="1"/>
        <v>5.0632911392405063E-2</v>
      </c>
      <c r="T55" s="37"/>
      <c r="U55" s="37">
        <f t="shared" si="6"/>
        <v>-42</v>
      </c>
      <c r="V55" s="39">
        <f t="shared" si="2"/>
        <v>-0.26582278481012656</v>
      </c>
      <c r="W55" s="37"/>
      <c r="X55" s="37">
        <f t="shared" si="7"/>
        <v>-50</v>
      </c>
      <c r="Y55" s="40">
        <f t="shared" si="3"/>
        <v>-0.30120481927710846</v>
      </c>
    </row>
    <row r="56" spans="1:28">
      <c r="A56" s="78" t="s">
        <v>105</v>
      </c>
      <c r="B56" s="23" t="s">
        <v>106</v>
      </c>
      <c r="C56" s="28">
        <v>18</v>
      </c>
      <c r="D56" s="28">
        <v>22</v>
      </c>
      <c r="E56" s="28">
        <v>12</v>
      </c>
      <c r="F56" s="28">
        <f t="shared" si="4"/>
        <v>11</v>
      </c>
      <c r="G56" s="28"/>
      <c r="H56" s="28">
        <v>3</v>
      </c>
      <c r="I56" s="28">
        <v>2</v>
      </c>
      <c r="J56" s="28">
        <v>1</v>
      </c>
      <c r="K56" s="28">
        <v>5</v>
      </c>
      <c r="L56" s="28"/>
      <c r="M56" s="79">
        <f t="shared" si="8"/>
        <v>3.1288023639840083E-3</v>
      </c>
      <c r="N56" s="79">
        <f t="shared" si="8"/>
        <v>4.0080160320641279E-3</v>
      </c>
      <c r="O56" s="79">
        <f t="shared" si="8"/>
        <v>2.2450888681010291E-3</v>
      </c>
      <c r="P56" s="79">
        <f t="shared" si="8"/>
        <v>2.5217790004585052E-3</v>
      </c>
      <c r="Q56" s="28"/>
      <c r="R56" s="25">
        <f t="shared" si="5"/>
        <v>-10</v>
      </c>
      <c r="S56" s="27">
        <f t="shared" si="1"/>
        <v>-0.45454545454545453</v>
      </c>
      <c r="T56" s="25"/>
      <c r="U56" s="25">
        <f t="shared" si="6"/>
        <v>-11</v>
      </c>
      <c r="V56" s="27">
        <f t="shared" si="2"/>
        <v>-0.5</v>
      </c>
      <c r="W56" s="25"/>
      <c r="X56" s="25">
        <f t="shared" si="7"/>
        <v>-1</v>
      </c>
      <c r="Y56" s="27">
        <f t="shared" si="3"/>
        <v>-8.3333333333333329E-2</v>
      </c>
    </row>
    <row r="57" spans="1:28">
      <c r="A57" s="80" t="s">
        <v>107</v>
      </c>
      <c r="B57" s="30" t="s">
        <v>108</v>
      </c>
      <c r="C57" s="31">
        <v>80</v>
      </c>
      <c r="D57" s="31">
        <v>99</v>
      </c>
      <c r="E57" s="31">
        <v>88</v>
      </c>
      <c r="F57" s="31">
        <f t="shared" si="4"/>
        <v>80</v>
      </c>
      <c r="G57" s="31"/>
      <c r="H57" s="31">
        <v>16</v>
      </c>
      <c r="I57" s="31">
        <v>19</v>
      </c>
      <c r="J57" s="31">
        <v>31</v>
      </c>
      <c r="K57" s="31">
        <v>14</v>
      </c>
      <c r="L57" s="31"/>
      <c r="M57" s="33">
        <f t="shared" si="8"/>
        <v>1.3905788284373371E-2</v>
      </c>
      <c r="N57" s="33">
        <f t="shared" si="8"/>
        <v>1.8036072144288578E-2</v>
      </c>
      <c r="O57" s="33">
        <f t="shared" si="8"/>
        <v>1.646398503274088E-2</v>
      </c>
      <c r="P57" s="33">
        <f t="shared" si="8"/>
        <v>1.8340210912425492E-2</v>
      </c>
      <c r="Q57" s="31"/>
      <c r="R57" s="32">
        <f t="shared" si="5"/>
        <v>-11</v>
      </c>
      <c r="S57" s="27">
        <f t="shared" si="1"/>
        <v>-0.1111111111111111</v>
      </c>
      <c r="T57" s="25"/>
      <c r="U57" s="25">
        <f t="shared" si="6"/>
        <v>-19</v>
      </c>
      <c r="V57" s="27">
        <f t="shared" si="2"/>
        <v>-0.19191919191919191</v>
      </c>
      <c r="W57" s="25"/>
      <c r="X57" s="25">
        <f t="shared" si="7"/>
        <v>-8</v>
      </c>
      <c r="Y57" s="27">
        <f t="shared" si="3"/>
        <v>-9.0909090909090912E-2</v>
      </c>
    </row>
    <row r="58" spans="1:28">
      <c r="A58" s="78" t="s">
        <v>109</v>
      </c>
      <c r="B58" s="23" t="s">
        <v>110</v>
      </c>
      <c r="C58" s="28">
        <v>107</v>
      </c>
      <c r="D58" s="28">
        <v>103</v>
      </c>
      <c r="E58" s="28">
        <v>105</v>
      </c>
      <c r="F58" s="28">
        <f t="shared" si="4"/>
        <v>79</v>
      </c>
      <c r="G58" s="28"/>
      <c r="H58" s="28">
        <v>22</v>
      </c>
      <c r="I58" s="28">
        <v>23</v>
      </c>
      <c r="J58" s="28">
        <v>17</v>
      </c>
      <c r="K58" s="28">
        <v>17</v>
      </c>
      <c r="L58" s="28"/>
      <c r="M58" s="79">
        <f t="shared" si="8"/>
        <v>1.8598991830349382E-2</v>
      </c>
      <c r="N58" s="79">
        <f t="shared" si="8"/>
        <v>1.87648023319366E-2</v>
      </c>
      <c r="O58" s="79">
        <f t="shared" si="8"/>
        <v>1.9644527595884004E-2</v>
      </c>
      <c r="P58" s="79">
        <f t="shared" si="8"/>
        <v>1.8110958276020175E-2</v>
      </c>
      <c r="Q58" s="28"/>
      <c r="R58" s="25">
        <f t="shared" si="5"/>
        <v>2</v>
      </c>
      <c r="S58" s="47">
        <f t="shared" si="1"/>
        <v>1.9417475728155338E-2</v>
      </c>
      <c r="T58" s="45"/>
      <c r="U58" s="45">
        <f t="shared" si="6"/>
        <v>-24</v>
      </c>
      <c r="V58" s="47">
        <f t="shared" si="2"/>
        <v>-0.23300970873786409</v>
      </c>
      <c r="W58" s="45"/>
      <c r="X58" s="45">
        <f t="shared" si="7"/>
        <v>-26</v>
      </c>
      <c r="Y58" s="47">
        <f t="shared" si="3"/>
        <v>-0.24761904761904763</v>
      </c>
    </row>
    <row r="59" spans="1:28">
      <c r="A59" s="80" t="s">
        <v>111</v>
      </c>
      <c r="B59" s="30" t="s">
        <v>112</v>
      </c>
      <c r="C59" s="31">
        <v>48</v>
      </c>
      <c r="D59" s="31">
        <v>34</v>
      </c>
      <c r="E59" s="31">
        <v>47</v>
      </c>
      <c r="F59" s="31">
        <f t="shared" si="4"/>
        <v>34</v>
      </c>
      <c r="G59" s="31"/>
      <c r="H59" s="31">
        <v>13</v>
      </c>
      <c r="I59" s="31">
        <v>2</v>
      </c>
      <c r="J59" s="31">
        <v>9</v>
      </c>
      <c r="K59" s="31">
        <v>10</v>
      </c>
      <c r="L59" s="31"/>
      <c r="M59" s="33">
        <f t="shared" si="8"/>
        <v>8.3434729706240215E-3</v>
      </c>
      <c r="N59" s="33">
        <f t="shared" si="8"/>
        <v>6.1942065950081979E-3</v>
      </c>
      <c r="O59" s="33">
        <f t="shared" si="8"/>
        <v>8.7932647333956969E-3</v>
      </c>
      <c r="P59" s="33">
        <f t="shared" si="8"/>
        <v>7.7945896377808344E-3</v>
      </c>
      <c r="Q59" s="31"/>
      <c r="R59" s="32">
        <f t="shared" si="5"/>
        <v>13</v>
      </c>
      <c r="S59" s="34">
        <f t="shared" si="1"/>
        <v>0.38235294117647056</v>
      </c>
      <c r="T59" s="32"/>
      <c r="U59" s="32">
        <f t="shared" si="6"/>
        <v>0</v>
      </c>
      <c r="V59" s="34">
        <f t="shared" si="2"/>
        <v>0</v>
      </c>
      <c r="W59" s="32"/>
      <c r="X59" s="32">
        <f t="shared" si="7"/>
        <v>-13</v>
      </c>
      <c r="Y59" s="34">
        <f t="shared" si="3"/>
        <v>-0.27659574468085107</v>
      </c>
    </row>
    <row r="60" spans="1:28" ht="15" customHeight="1">
      <c r="A60" s="78" t="s">
        <v>113</v>
      </c>
      <c r="B60" s="23" t="s">
        <v>114</v>
      </c>
      <c r="C60" s="28">
        <v>20</v>
      </c>
      <c r="D60" s="28">
        <v>25</v>
      </c>
      <c r="E60" s="28">
        <v>27</v>
      </c>
      <c r="F60" s="28">
        <f t="shared" si="4"/>
        <v>17</v>
      </c>
      <c r="G60" s="28"/>
      <c r="H60" s="28">
        <v>5</v>
      </c>
      <c r="I60" s="28">
        <v>1</v>
      </c>
      <c r="J60" s="28">
        <v>10</v>
      </c>
      <c r="K60" s="28">
        <v>1</v>
      </c>
      <c r="L60" s="28"/>
      <c r="M60" s="79">
        <f t="shared" si="8"/>
        <v>3.4764470710933427E-3</v>
      </c>
      <c r="N60" s="79">
        <f t="shared" si="8"/>
        <v>4.5545636728001456E-3</v>
      </c>
      <c r="O60" s="79">
        <f t="shared" si="8"/>
        <v>5.0514499532273152E-3</v>
      </c>
      <c r="P60" s="79">
        <f t="shared" si="8"/>
        <v>3.8972948188904172E-3</v>
      </c>
      <c r="Q60" s="28"/>
      <c r="R60" s="25">
        <f t="shared" si="5"/>
        <v>2</v>
      </c>
      <c r="S60" s="27">
        <f t="shared" si="1"/>
        <v>0.08</v>
      </c>
      <c r="T60" s="25"/>
      <c r="U60" s="25">
        <f t="shared" si="6"/>
        <v>-8</v>
      </c>
      <c r="V60" s="27">
        <f t="shared" si="2"/>
        <v>-0.32</v>
      </c>
      <c r="W60" s="25"/>
      <c r="X60" s="25">
        <f t="shared" si="7"/>
        <v>-10</v>
      </c>
      <c r="Y60" s="27">
        <f t="shared" si="3"/>
        <v>-0.37037037037037035</v>
      </c>
    </row>
    <row r="61" spans="1:28" ht="3.95" customHeight="1">
      <c r="B61" s="21"/>
      <c r="C61" s="31"/>
      <c r="D61" s="31"/>
      <c r="E61" s="31"/>
      <c r="F61" s="31"/>
      <c r="G61" s="28"/>
      <c r="H61" s="31"/>
      <c r="I61" s="31"/>
      <c r="J61" s="31"/>
      <c r="K61" s="31"/>
      <c r="L61" s="28"/>
      <c r="M61" s="33"/>
      <c r="N61" s="33"/>
      <c r="O61" s="33"/>
      <c r="P61" s="33"/>
      <c r="Q61" s="28"/>
      <c r="R61" s="31"/>
      <c r="S61" s="32"/>
      <c r="T61" s="25"/>
      <c r="U61" s="31"/>
      <c r="V61" s="32"/>
      <c r="W61" s="25"/>
      <c r="X61" s="31"/>
      <c r="Y61" s="32"/>
    </row>
    <row r="62" spans="1:28" s="56" customFormat="1">
      <c r="A62" s="122" t="s">
        <v>115</v>
      </c>
      <c r="B62" s="122"/>
      <c r="C62" s="52">
        <f t="shared" ref="C62:F62" si="9">SUM(C10:C61)</f>
        <v>5043</v>
      </c>
      <c r="D62" s="52">
        <f t="shared" si="9"/>
        <v>4769</v>
      </c>
      <c r="E62" s="52">
        <f t="shared" si="9"/>
        <v>4654</v>
      </c>
      <c r="F62" s="52">
        <f t="shared" si="9"/>
        <v>3620</v>
      </c>
      <c r="G62" s="52"/>
      <c r="H62" s="52">
        <f t="shared" ref="H62:K62" si="10">SUM(H10:H61)</f>
        <v>920</v>
      </c>
      <c r="I62" s="52">
        <f t="shared" si="10"/>
        <v>944</v>
      </c>
      <c r="J62" s="52">
        <f t="shared" si="10"/>
        <v>973</v>
      </c>
      <c r="K62" s="52">
        <f t="shared" si="10"/>
        <v>783</v>
      </c>
      <c r="L62" s="52"/>
      <c r="M62" s="54">
        <f t="shared" ref="M62:P62" si="11">SUM(M10:M61)</f>
        <v>0.87658612897618637</v>
      </c>
      <c r="N62" s="54">
        <f t="shared" si="11"/>
        <v>0.86882856622335591</v>
      </c>
      <c r="O62" s="54">
        <f t="shared" si="11"/>
        <v>0.87072029934518269</v>
      </c>
      <c r="P62" s="54">
        <f t="shared" si="11"/>
        <v>0.82989454378725347</v>
      </c>
      <c r="Q62" s="52"/>
      <c r="R62" s="52">
        <f t="shared" ref="R62" si="12">SUM(R10:R61)</f>
        <v>-115</v>
      </c>
      <c r="S62" s="55">
        <f>IFERROR(R62/D62,0)</f>
        <v>-2.4114070035646886E-2</v>
      </c>
      <c r="T62" s="51"/>
      <c r="U62" s="52">
        <f t="shared" ref="U62" si="13">SUM(U10:U61)</f>
        <v>-1149</v>
      </c>
      <c r="V62" s="55">
        <f>U62/D62</f>
        <v>-0.24093101279094151</v>
      </c>
      <c r="W62" s="51"/>
      <c r="X62" s="52">
        <f t="shared" ref="X62" si="14">SUM(X10:X61)</f>
        <v>-1034</v>
      </c>
      <c r="Y62" s="55">
        <f>IFERROR(X62/E62,0)</f>
        <v>-0.22217447357112161</v>
      </c>
    </row>
    <row r="63" spans="1:28" ht="3.95" customHeight="1" thickBot="1">
      <c r="C63" s="57"/>
      <c r="D63" s="57"/>
      <c r="E63" s="57"/>
      <c r="F63" s="57"/>
      <c r="G63" s="28"/>
      <c r="H63" s="57"/>
      <c r="I63" s="57"/>
      <c r="J63" s="57"/>
      <c r="K63" s="57"/>
      <c r="L63" s="28"/>
      <c r="M63" s="58"/>
      <c r="N63" s="58"/>
      <c r="O63" s="58"/>
      <c r="P63" s="58"/>
      <c r="Q63" s="28"/>
      <c r="R63" s="57"/>
      <c r="S63" s="59"/>
      <c r="T63" s="25"/>
      <c r="U63" s="57"/>
      <c r="V63" s="59"/>
      <c r="W63" s="25"/>
      <c r="X63" s="57"/>
      <c r="Y63" s="59"/>
    </row>
    <row r="64" spans="1:28" s="60" customFormat="1" ht="15" customHeight="1" thickTop="1">
      <c r="A64" s="60" t="s">
        <v>116</v>
      </c>
      <c r="B64" s="61"/>
      <c r="C64" s="62"/>
      <c r="D64" s="62">
        <f t="shared" ref="D64:F64" si="15">(D62-C62)/C62</f>
        <v>-5.4332738449335713E-2</v>
      </c>
      <c r="E64" s="62">
        <f t="shared" si="15"/>
        <v>-2.4114070035646886E-2</v>
      </c>
      <c r="F64" s="62">
        <f t="shared" si="15"/>
        <v>-0.22217447357112161</v>
      </c>
      <c r="G64" s="63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3"/>
      <c r="T64" s="63"/>
      <c r="U64" s="64"/>
      <c r="V64" s="63"/>
      <c r="W64" s="63"/>
      <c r="X64" s="64"/>
      <c r="Y64" s="63"/>
      <c r="Z64" s="63"/>
      <c r="AA64" s="64"/>
      <c r="AB64" s="65"/>
    </row>
    <row r="65" spans="1:25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5"/>
      <c r="S65" s="25"/>
      <c r="T65" s="25"/>
      <c r="U65" s="25"/>
      <c r="V65" s="25"/>
      <c r="W65" s="25"/>
      <c r="X65" s="25"/>
      <c r="Y65" s="25"/>
    </row>
    <row r="66" spans="1:25">
      <c r="A66" s="119" t="s">
        <v>117</v>
      </c>
      <c r="B66" s="120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7"/>
      <c r="S66" s="25"/>
      <c r="T66" s="25"/>
      <c r="U66" s="27"/>
      <c r="V66" s="25"/>
      <c r="W66" s="25"/>
      <c r="X66" s="27"/>
      <c r="Y66" s="25"/>
    </row>
    <row r="67" spans="1:25" ht="3.95" customHeight="1">
      <c r="B67" s="21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5"/>
      <c r="S67" s="25"/>
      <c r="T67" s="25"/>
      <c r="U67" s="25"/>
      <c r="V67" s="25"/>
      <c r="W67" s="25"/>
      <c r="X67" s="25"/>
      <c r="Y67" s="25"/>
    </row>
    <row r="68" spans="1:25">
      <c r="A68" t="s">
        <v>118</v>
      </c>
      <c r="B68" s="21" t="s">
        <v>119</v>
      </c>
      <c r="C68" s="28">
        <v>90</v>
      </c>
      <c r="D68" s="28">
        <v>92</v>
      </c>
      <c r="E68" s="28">
        <v>87</v>
      </c>
      <c r="F68" s="28">
        <f t="shared" ref="F68:F80" si="16">SUM(H68:K68)</f>
        <v>103</v>
      </c>
      <c r="G68" s="28"/>
      <c r="H68" s="28">
        <v>26</v>
      </c>
      <c r="I68" s="28">
        <v>22</v>
      </c>
      <c r="J68" s="28">
        <v>34</v>
      </c>
      <c r="K68" s="28">
        <v>21</v>
      </c>
      <c r="L68" s="28"/>
      <c r="M68" s="79">
        <f t="shared" ref="M68:P80" si="17">C68/C$96</f>
        <v>1.5644011819920041E-2</v>
      </c>
      <c r="N68" s="79">
        <f t="shared" si="17"/>
        <v>1.6760794315904538E-2</v>
      </c>
      <c r="O68" s="79">
        <f t="shared" si="17"/>
        <v>1.6276894293732459E-2</v>
      </c>
      <c r="P68" s="79">
        <f t="shared" si="17"/>
        <v>2.3613021549747822E-2</v>
      </c>
      <c r="Q68" s="28"/>
      <c r="R68" s="25">
        <f t="shared" ref="R68:R80" si="18">E68-D68</f>
        <v>-5</v>
      </c>
      <c r="S68" s="27">
        <f t="shared" ref="S68:S80" si="19">IFERROR(R68/D68,0)</f>
        <v>-5.434782608695652E-2</v>
      </c>
      <c r="T68" s="25"/>
      <c r="U68" s="25">
        <f t="shared" ref="U68:U80" si="20">F68-D68</f>
        <v>11</v>
      </c>
      <c r="V68" s="27">
        <f t="shared" ref="V68:V80" si="21">IFERROR(U68/D68,0)</f>
        <v>0.11956521739130435</v>
      </c>
      <c r="W68" s="25"/>
      <c r="X68" s="25">
        <f t="shared" ref="X68:X80" si="22">F68-E68</f>
        <v>16</v>
      </c>
      <c r="Y68" s="27">
        <f t="shared" ref="Y68:Y80" si="23">IFERROR(X68/E68,0)</f>
        <v>0.18390804597701149</v>
      </c>
    </row>
    <row r="69" spans="1:25">
      <c r="A69" s="70" t="s">
        <v>120</v>
      </c>
      <c r="B69" s="71" t="s">
        <v>121</v>
      </c>
      <c r="C69" s="31">
        <v>86</v>
      </c>
      <c r="D69" s="31">
        <v>50</v>
      </c>
      <c r="E69" s="31">
        <v>58</v>
      </c>
      <c r="F69" s="31">
        <f t="shared" si="16"/>
        <v>65</v>
      </c>
      <c r="G69" s="31"/>
      <c r="H69" s="31">
        <v>24</v>
      </c>
      <c r="I69" s="31">
        <v>14</v>
      </c>
      <c r="J69" s="31">
        <v>12</v>
      </c>
      <c r="K69" s="31">
        <v>15</v>
      </c>
      <c r="L69" s="31"/>
      <c r="M69" s="33">
        <f t="shared" si="17"/>
        <v>1.4948722405701373E-2</v>
      </c>
      <c r="N69" s="33">
        <f t="shared" si="17"/>
        <v>9.1091273456002913E-3</v>
      </c>
      <c r="O69" s="33">
        <f t="shared" si="17"/>
        <v>1.0851262862488307E-2</v>
      </c>
      <c r="P69" s="33">
        <f t="shared" si="17"/>
        <v>1.4901421366345712E-2</v>
      </c>
      <c r="Q69" s="31"/>
      <c r="R69" s="32">
        <f t="shared" si="18"/>
        <v>8</v>
      </c>
      <c r="S69" s="27">
        <f t="shared" si="19"/>
        <v>0.16</v>
      </c>
      <c r="T69" s="25"/>
      <c r="U69" s="25">
        <f t="shared" si="20"/>
        <v>15</v>
      </c>
      <c r="V69" s="27">
        <f t="shared" si="21"/>
        <v>0.3</v>
      </c>
      <c r="W69" s="25"/>
      <c r="X69" s="25">
        <f t="shared" si="22"/>
        <v>7</v>
      </c>
      <c r="Y69" s="27">
        <f t="shared" si="23"/>
        <v>0.1206896551724138</v>
      </c>
    </row>
    <row r="70" spans="1:25">
      <c r="A70" t="s">
        <v>122</v>
      </c>
      <c r="B70" s="21" t="s">
        <v>123</v>
      </c>
      <c r="C70" s="28">
        <v>18</v>
      </c>
      <c r="D70" s="28">
        <v>27</v>
      </c>
      <c r="E70" s="28">
        <v>24</v>
      </c>
      <c r="F70" s="28">
        <f t="shared" si="16"/>
        <v>23</v>
      </c>
      <c r="G70" s="28"/>
      <c r="H70" s="28">
        <v>7</v>
      </c>
      <c r="I70" s="28">
        <v>7</v>
      </c>
      <c r="J70" s="28">
        <v>7</v>
      </c>
      <c r="K70" s="28">
        <v>2</v>
      </c>
      <c r="L70" s="28"/>
      <c r="M70" s="79">
        <f t="shared" si="17"/>
        <v>3.1288023639840083E-3</v>
      </c>
      <c r="N70" s="79">
        <f t="shared" si="17"/>
        <v>4.9189287666241577E-3</v>
      </c>
      <c r="O70" s="79">
        <f t="shared" si="17"/>
        <v>4.4901777362020582E-3</v>
      </c>
      <c r="P70" s="79">
        <f t="shared" si="17"/>
        <v>5.2728106373223296E-3</v>
      </c>
      <c r="Q70" s="28"/>
      <c r="R70" s="25">
        <f t="shared" si="18"/>
        <v>-3</v>
      </c>
      <c r="S70" s="47">
        <f t="shared" si="19"/>
        <v>-0.1111111111111111</v>
      </c>
      <c r="T70" s="45"/>
      <c r="U70" s="45">
        <f t="shared" si="20"/>
        <v>-4</v>
      </c>
      <c r="V70" s="47">
        <f t="shared" si="21"/>
        <v>-0.14814814814814814</v>
      </c>
      <c r="W70" s="45"/>
      <c r="X70" s="45">
        <f t="shared" si="22"/>
        <v>-1</v>
      </c>
      <c r="Y70" s="47">
        <f t="shared" si="23"/>
        <v>-4.1666666666666664E-2</v>
      </c>
    </row>
    <row r="71" spans="1:25">
      <c r="A71" s="70" t="s">
        <v>124</v>
      </c>
      <c r="B71" s="71" t="s">
        <v>125</v>
      </c>
      <c r="C71" s="31">
        <v>16</v>
      </c>
      <c r="D71" s="31">
        <v>14</v>
      </c>
      <c r="E71" s="31">
        <v>17</v>
      </c>
      <c r="F71" s="31">
        <f t="shared" si="16"/>
        <v>2</v>
      </c>
      <c r="G71" s="31"/>
      <c r="H71" s="31">
        <v>0</v>
      </c>
      <c r="I71" s="31">
        <v>0</v>
      </c>
      <c r="J71" s="31">
        <v>0</v>
      </c>
      <c r="K71" s="31">
        <v>2</v>
      </c>
      <c r="L71" s="31"/>
      <c r="M71" s="33">
        <f t="shared" si="17"/>
        <v>2.7811576568746743E-3</v>
      </c>
      <c r="N71" s="33">
        <f t="shared" si="17"/>
        <v>2.5505556567680817E-3</v>
      </c>
      <c r="O71" s="33">
        <f t="shared" si="17"/>
        <v>3.1805425631431243E-3</v>
      </c>
      <c r="P71" s="33">
        <f t="shared" si="17"/>
        <v>4.5850527281063731E-4</v>
      </c>
      <c r="Q71" s="31"/>
      <c r="R71" s="32">
        <f t="shared" si="18"/>
        <v>3</v>
      </c>
      <c r="S71" s="34">
        <f t="shared" si="19"/>
        <v>0.21428571428571427</v>
      </c>
      <c r="T71" s="32"/>
      <c r="U71" s="32">
        <f t="shared" si="20"/>
        <v>-12</v>
      </c>
      <c r="V71" s="34">
        <f t="shared" si="21"/>
        <v>-0.8571428571428571</v>
      </c>
      <c r="W71" s="32"/>
      <c r="X71" s="32">
        <f t="shared" si="22"/>
        <v>-15</v>
      </c>
      <c r="Y71" s="34">
        <f t="shared" si="23"/>
        <v>-0.88235294117647056</v>
      </c>
    </row>
    <row r="72" spans="1:25">
      <c r="A72" t="s">
        <v>126</v>
      </c>
      <c r="B72" s="21" t="s">
        <v>127</v>
      </c>
      <c r="C72" s="28">
        <v>4</v>
      </c>
      <c r="D72" s="28">
        <v>5</v>
      </c>
      <c r="E72" s="28">
        <v>10</v>
      </c>
      <c r="F72" s="28">
        <f t="shared" si="16"/>
        <v>11</v>
      </c>
      <c r="G72" s="28"/>
      <c r="H72" s="28">
        <v>0</v>
      </c>
      <c r="I72" s="28">
        <v>2</v>
      </c>
      <c r="J72" s="28">
        <v>1</v>
      </c>
      <c r="K72" s="28">
        <v>8</v>
      </c>
      <c r="L72" s="28"/>
      <c r="M72" s="79">
        <f t="shared" si="17"/>
        <v>6.9528941421866856E-4</v>
      </c>
      <c r="N72" s="79">
        <f t="shared" si="17"/>
        <v>9.1091273456002917E-4</v>
      </c>
      <c r="O72" s="79">
        <f t="shared" si="17"/>
        <v>1.8709073900841909E-3</v>
      </c>
      <c r="P72" s="79">
        <f t="shared" si="17"/>
        <v>2.5217790004585052E-3</v>
      </c>
      <c r="Q72" s="28"/>
      <c r="R72" s="25">
        <f t="shared" si="18"/>
        <v>5</v>
      </c>
      <c r="S72" s="27">
        <f t="shared" si="19"/>
        <v>1</v>
      </c>
      <c r="T72" s="25"/>
      <c r="U72" s="25">
        <f t="shared" si="20"/>
        <v>6</v>
      </c>
      <c r="V72" s="27">
        <f t="shared" si="21"/>
        <v>1.2</v>
      </c>
      <c r="W72" s="25"/>
      <c r="X72" s="25">
        <f t="shared" si="22"/>
        <v>1</v>
      </c>
      <c r="Y72" s="27">
        <f t="shared" si="23"/>
        <v>0.1</v>
      </c>
    </row>
    <row r="73" spans="1:25">
      <c r="A73" s="70" t="s">
        <v>128</v>
      </c>
      <c r="B73" s="71" t="s">
        <v>129</v>
      </c>
      <c r="C73" s="31">
        <v>18</v>
      </c>
      <c r="D73" s="31">
        <v>27</v>
      </c>
      <c r="E73" s="31">
        <v>27</v>
      </c>
      <c r="F73" s="31">
        <f t="shared" si="16"/>
        <v>28</v>
      </c>
      <c r="G73" s="31"/>
      <c r="H73" s="31">
        <v>7</v>
      </c>
      <c r="I73" s="31">
        <v>12</v>
      </c>
      <c r="J73" s="31">
        <v>6</v>
      </c>
      <c r="K73" s="31">
        <v>3</v>
      </c>
      <c r="L73" s="31"/>
      <c r="M73" s="33">
        <f t="shared" si="17"/>
        <v>3.1288023639840083E-3</v>
      </c>
      <c r="N73" s="33">
        <f t="shared" si="17"/>
        <v>4.9189287666241577E-3</v>
      </c>
      <c r="O73" s="33">
        <f t="shared" si="17"/>
        <v>5.0514499532273152E-3</v>
      </c>
      <c r="P73" s="33">
        <f t="shared" si="17"/>
        <v>6.4190738193489229E-3</v>
      </c>
      <c r="Q73" s="31"/>
      <c r="R73" s="32">
        <f t="shared" si="18"/>
        <v>0</v>
      </c>
      <c r="S73" s="27">
        <f t="shared" si="19"/>
        <v>0</v>
      </c>
      <c r="T73" s="25"/>
      <c r="U73" s="25">
        <f t="shared" si="20"/>
        <v>1</v>
      </c>
      <c r="V73" s="27">
        <f t="shared" si="21"/>
        <v>3.7037037037037035E-2</v>
      </c>
      <c r="W73" s="25"/>
      <c r="X73" s="25">
        <f t="shared" si="22"/>
        <v>1</v>
      </c>
      <c r="Y73" s="27">
        <f t="shared" si="23"/>
        <v>3.7037037037037035E-2</v>
      </c>
    </row>
    <row r="74" spans="1:25">
      <c r="A74" t="s">
        <v>130</v>
      </c>
      <c r="B74" s="21" t="s">
        <v>131</v>
      </c>
      <c r="C74" s="28">
        <v>1</v>
      </c>
      <c r="D74" s="28">
        <v>3</v>
      </c>
      <c r="E74" s="28">
        <v>2</v>
      </c>
      <c r="F74" s="28">
        <f t="shared" si="16"/>
        <v>3</v>
      </c>
      <c r="G74" s="28"/>
      <c r="H74" s="28">
        <v>1</v>
      </c>
      <c r="I74" s="28">
        <v>0</v>
      </c>
      <c r="J74" s="28">
        <v>2</v>
      </c>
      <c r="K74" s="28">
        <v>0</v>
      </c>
      <c r="L74" s="28"/>
      <c r="M74" s="79">
        <f t="shared" si="17"/>
        <v>1.7382235355466714E-4</v>
      </c>
      <c r="N74" s="79">
        <f t="shared" si="17"/>
        <v>5.465476407360175E-4</v>
      </c>
      <c r="O74" s="79">
        <f t="shared" si="17"/>
        <v>3.7418147801683815E-4</v>
      </c>
      <c r="P74" s="79">
        <f t="shared" si="17"/>
        <v>6.8775790921595599E-4</v>
      </c>
      <c r="Q74" s="28"/>
      <c r="R74" s="25">
        <f t="shared" si="18"/>
        <v>-1</v>
      </c>
      <c r="S74" s="47">
        <f t="shared" si="19"/>
        <v>-0.33333333333333331</v>
      </c>
      <c r="T74" s="45"/>
      <c r="U74" s="45">
        <f t="shared" si="20"/>
        <v>0</v>
      </c>
      <c r="V74" s="47">
        <f t="shared" si="21"/>
        <v>0</v>
      </c>
      <c r="W74" s="45"/>
      <c r="X74" s="45">
        <f t="shared" si="22"/>
        <v>1</v>
      </c>
      <c r="Y74" s="47">
        <f t="shared" si="23"/>
        <v>0.5</v>
      </c>
    </row>
    <row r="75" spans="1:25">
      <c r="A75" s="70" t="s">
        <v>132</v>
      </c>
      <c r="B75" s="71" t="s">
        <v>133</v>
      </c>
      <c r="C75" s="31">
        <v>1</v>
      </c>
      <c r="D75" s="31">
        <v>3</v>
      </c>
      <c r="E75" s="31">
        <v>0</v>
      </c>
      <c r="F75" s="31">
        <f t="shared" si="16"/>
        <v>0</v>
      </c>
      <c r="G75" s="31"/>
      <c r="H75" s="31">
        <v>0</v>
      </c>
      <c r="I75" s="31">
        <v>0</v>
      </c>
      <c r="J75" s="31">
        <v>0</v>
      </c>
      <c r="K75" s="31">
        <v>0</v>
      </c>
      <c r="L75" s="31"/>
      <c r="M75" s="33">
        <f t="shared" si="17"/>
        <v>1.7382235355466714E-4</v>
      </c>
      <c r="N75" s="33">
        <f t="shared" si="17"/>
        <v>5.465476407360175E-4</v>
      </c>
      <c r="O75" s="33">
        <f t="shared" si="17"/>
        <v>0</v>
      </c>
      <c r="P75" s="33">
        <f t="shared" si="17"/>
        <v>0</v>
      </c>
      <c r="Q75" s="31"/>
      <c r="R75" s="32">
        <f t="shared" si="18"/>
        <v>-3</v>
      </c>
      <c r="S75" s="34">
        <f t="shared" si="19"/>
        <v>-1</v>
      </c>
      <c r="T75" s="32"/>
      <c r="U75" s="32">
        <f t="shared" si="20"/>
        <v>-3</v>
      </c>
      <c r="V75" s="34">
        <f t="shared" si="21"/>
        <v>-1</v>
      </c>
      <c r="W75" s="32"/>
      <c r="X75" s="32">
        <f t="shared" si="22"/>
        <v>0</v>
      </c>
      <c r="Y75" s="34">
        <f t="shared" si="23"/>
        <v>0</v>
      </c>
    </row>
    <row r="76" spans="1:25">
      <c r="A76" t="s">
        <v>134</v>
      </c>
      <c r="B76" s="21" t="s">
        <v>135</v>
      </c>
      <c r="C76" s="28">
        <v>99</v>
      </c>
      <c r="D76" s="28">
        <v>100</v>
      </c>
      <c r="E76" s="28">
        <v>107</v>
      </c>
      <c r="F76" s="28">
        <f t="shared" si="16"/>
        <v>108</v>
      </c>
      <c r="G76" s="28"/>
      <c r="H76" s="28">
        <v>38</v>
      </c>
      <c r="I76" s="28">
        <v>27</v>
      </c>
      <c r="J76" s="28">
        <v>25</v>
      </c>
      <c r="K76" s="28">
        <v>18</v>
      </c>
      <c r="L76" s="28"/>
      <c r="M76" s="79">
        <f t="shared" si="17"/>
        <v>1.7208413001912046E-2</v>
      </c>
      <c r="N76" s="79">
        <f t="shared" si="17"/>
        <v>1.8218254691200583E-2</v>
      </c>
      <c r="O76" s="79">
        <f t="shared" si="17"/>
        <v>2.0018709073900843E-2</v>
      </c>
      <c r="P76" s="79">
        <f t="shared" si="17"/>
        <v>2.4759284731774415E-2</v>
      </c>
      <c r="Q76" s="28"/>
      <c r="R76" s="25">
        <f t="shared" si="18"/>
        <v>7</v>
      </c>
      <c r="S76" s="27">
        <f t="shared" si="19"/>
        <v>7.0000000000000007E-2</v>
      </c>
      <c r="T76" s="25"/>
      <c r="U76" s="25">
        <f t="shared" si="20"/>
        <v>8</v>
      </c>
      <c r="V76" s="27">
        <f t="shared" si="21"/>
        <v>0.08</v>
      </c>
      <c r="W76" s="25"/>
      <c r="X76" s="25">
        <f t="shared" si="22"/>
        <v>1</v>
      </c>
      <c r="Y76" s="27">
        <f t="shared" si="23"/>
        <v>9.3457943925233638E-3</v>
      </c>
    </row>
    <row r="77" spans="1:25">
      <c r="A77" s="70" t="s">
        <v>136</v>
      </c>
      <c r="B77" s="71" t="s">
        <v>137</v>
      </c>
      <c r="C77" s="31">
        <v>3</v>
      </c>
      <c r="D77" s="31">
        <v>3</v>
      </c>
      <c r="E77" s="31">
        <v>4</v>
      </c>
      <c r="F77" s="31">
        <f t="shared" si="16"/>
        <v>6</v>
      </c>
      <c r="G77" s="31"/>
      <c r="H77" s="31">
        <v>0</v>
      </c>
      <c r="I77" s="31">
        <v>1</v>
      </c>
      <c r="J77" s="31">
        <v>3</v>
      </c>
      <c r="K77" s="31">
        <v>2</v>
      </c>
      <c r="L77" s="31"/>
      <c r="M77" s="33">
        <f t="shared" si="17"/>
        <v>5.2146706066400134E-4</v>
      </c>
      <c r="N77" s="33">
        <f t="shared" si="17"/>
        <v>5.465476407360175E-4</v>
      </c>
      <c r="O77" s="33">
        <f t="shared" si="17"/>
        <v>7.483629560336763E-4</v>
      </c>
      <c r="P77" s="33">
        <f t="shared" si="17"/>
        <v>1.375515818431912E-3</v>
      </c>
      <c r="Q77" s="31"/>
      <c r="R77" s="32">
        <f t="shared" si="18"/>
        <v>1</v>
      </c>
      <c r="S77" s="27">
        <f t="shared" si="19"/>
        <v>0.33333333333333331</v>
      </c>
      <c r="T77" s="25"/>
      <c r="U77" s="25">
        <f t="shared" si="20"/>
        <v>3</v>
      </c>
      <c r="V77" s="27">
        <f t="shared" si="21"/>
        <v>1</v>
      </c>
      <c r="W77" s="25"/>
      <c r="X77" s="25">
        <f t="shared" si="22"/>
        <v>2</v>
      </c>
      <c r="Y77" s="27">
        <f t="shared" si="23"/>
        <v>0.5</v>
      </c>
    </row>
    <row r="78" spans="1:25">
      <c r="A78" t="s">
        <v>138</v>
      </c>
      <c r="B78" s="21" t="s">
        <v>139</v>
      </c>
      <c r="C78" s="28">
        <v>56</v>
      </c>
      <c r="D78" s="28">
        <v>64</v>
      </c>
      <c r="E78" s="28">
        <v>52</v>
      </c>
      <c r="F78" s="28">
        <f t="shared" si="16"/>
        <v>47</v>
      </c>
      <c r="G78" s="28"/>
      <c r="H78" s="28">
        <v>14</v>
      </c>
      <c r="I78" s="28">
        <v>18</v>
      </c>
      <c r="J78" s="28">
        <v>10</v>
      </c>
      <c r="K78" s="28">
        <v>5</v>
      </c>
      <c r="L78" s="28"/>
      <c r="M78" s="79">
        <f t="shared" si="17"/>
        <v>9.7340517990613593E-3</v>
      </c>
      <c r="N78" s="79">
        <f t="shared" si="17"/>
        <v>1.1659683002368373E-2</v>
      </c>
      <c r="O78" s="79">
        <f t="shared" si="17"/>
        <v>9.728718428437793E-3</v>
      </c>
      <c r="P78" s="79">
        <f t="shared" si="17"/>
        <v>1.0774873911049978E-2</v>
      </c>
      <c r="Q78" s="28"/>
      <c r="R78" s="45">
        <f t="shared" si="18"/>
        <v>-12</v>
      </c>
      <c r="S78" s="47">
        <f t="shared" si="19"/>
        <v>-0.1875</v>
      </c>
      <c r="T78" s="45"/>
      <c r="U78" s="45">
        <f t="shared" si="20"/>
        <v>-17</v>
      </c>
      <c r="V78" s="47">
        <f t="shared" si="21"/>
        <v>-0.265625</v>
      </c>
      <c r="W78" s="45"/>
      <c r="X78" s="45">
        <f t="shared" si="22"/>
        <v>-5</v>
      </c>
      <c r="Y78" s="47">
        <f t="shared" si="23"/>
        <v>-9.6153846153846159E-2</v>
      </c>
    </row>
    <row r="79" spans="1:25">
      <c r="A79" s="70" t="s">
        <v>140</v>
      </c>
      <c r="B79" s="71" t="s">
        <v>141</v>
      </c>
      <c r="C79" s="31">
        <v>9</v>
      </c>
      <c r="D79" s="31">
        <v>16</v>
      </c>
      <c r="E79" s="31">
        <v>14</v>
      </c>
      <c r="F79" s="31">
        <f t="shared" si="16"/>
        <v>14</v>
      </c>
      <c r="G79" s="31"/>
      <c r="H79" s="31">
        <v>3</v>
      </c>
      <c r="I79" s="31">
        <v>3</v>
      </c>
      <c r="J79" s="31">
        <v>3</v>
      </c>
      <c r="K79" s="31">
        <v>5</v>
      </c>
      <c r="L79" s="31"/>
      <c r="M79" s="33">
        <f t="shared" si="17"/>
        <v>1.5644011819920041E-3</v>
      </c>
      <c r="N79" s="33">
        <f t="shared" si="17"/>
        <v>2.9149207505920934E-3</v>
      </c>
      <c r="O79" s="33">
        <f t="shared" si="17"/>
        <v>2.6192703461178674E-3</v>
      </c>
      <c r="P79" s="33">
        <f t="shared" si="17"/>
        <v>3.2095369096744614E-3</v>
      </c>
      <c r="Q79" s="31"/>
      <c r="R79" s="32">
        <f t="shared" si="18"/>
        <v>-2</v>
      </c>
      <c r="S79" s="34">
        <f t="shared" si="19"/>
        <v>-0.125</v>
      </c>
      <c r="T79" s="32"/>
      <c r="U79" s="32">
        <f t="shared" si="20"/>
        <v>-2</v>
      </c>
      <c r="V79" s="34">
        <f t="shared" si="21"/>
        <v>-0.125</v>
      </c>
      <c r="W79" s="32"/>
      <c r="X79" s="32">
        <f t="shared" si="22"/>
        <v>0</v>
      </c>
      <c r="Y79" s="34">
        <f t="shared" si="23"/>
        <v>0</v>
      </c>
    </row>
    <row r="80" spans="1:25">
      <c r="A80" t="s">
        <v>142</v>
      </c>
      <c r="B80" s="21" t="s">
        <v>143</v>
      </c>
      <c r="C80" s="28">
        <v>1</v>
      </c>
      <c r="D80" s="28">
        <v>2</v>
      </c>
      <c r="E80" s="28">
        <v>0</v>
      </c>
      <c r="F80" s="28">
        <f t="shared" si="16"/>
        <v>3</v>
      </c>
      <c r="G80" s="28"/>
      <c r="H80" s="28">
        <v>0</v>
      </c>
      <c r="I80" s="28">
        <v>1</v>
      </c>
      <c r="J80" s="28">
        <v>2</v>
      </c>
      <c r="K80" s="28">
        <v>0</v>
      </c>
      <c r="L80" s="28"/>
      <c r="M80" s="79">
        <f t="shared" si="17"/>
        <v>1.7382235355466714E-4</v>
      </c>
      <c r="N80" s="79">
        <f t="shared" si="17"/>
        <v>3.6436509382401167E-4</v>
      </c>
      <c r="O80" s="79">
        <f t="shared" si="17"/>
        <v>0</v>
      </c>
      <c r="P80" s="79">
        <f t="shared" si="17"/>
        <v>6.8775790921595599E-4</v>
      </c>
      <c r="Q80" s="28"/>
      <c r="R80" s="25">
        <f t="shared" si="18"/>
        <v>-2</v>
      </c>
      <c r="S80" s="27">
        <f t="shared" si="19"/>
        <v>-1</v>
      </c>
      <c r="T80" s="25"/>
      <c r="U80" s="25">
        <f t="shared" si="20"/>
        <v>1</v>
      </c>
      <c r="V80" s="27">
        <f t="shared" si="21"/>
        <v>0.5</v>
      </c>
      <c r="W80" s="25"/>
      <c r="X80" s="25">
        <f t="shared" si="22"/>
        <v>3</v>
      </c>
      <c r="Y80" s="27">
        <f t="shared" si="23"/>
        <v>0</v>
      </c>
    </row>
    <row r="81" spans="1:28" ht="3.95" customHeight="1">
      <c r="B81" s="21"/>
      <c r="C81" s="31"/>
      <c r="D81" s="31"/>
      <c r="E81" s="31"/>
      <c r="F81" s="31"/>
      <c r="G81" s="28"/>
      <c r="H81" s="31"/>
      <c r="I81" s="31"/>
      <c r="J81" s="31"/>
      <c r="K81" s="31"/>
      <c r="L81" s="28"/>
      <c r="M81" s="33"/>
      <c r="N81" s="33"/>
      <c r="O81" s="33"/>
      <c r="P81" s="33"/>
      <c r="Q81" s="28"/>
      <c r="R81" s="31"/>
      <c r="S81" s="31"/>
      <c r="T81" s="25"/>
      <c r="U81" s="31"/>
      <c r="V81" s="31"/>
      <c r="W81" s="25"/>
      <c r="X81" s="31"/>
      <c r="Y81" s="31"/>
    </row>
    <row r="82" spans="1:28" s="56" customFormat="1">
      <c r="A82" s="56" t="s">
        <v>144</v>
      </c>
      <c r="B82" s="72"/>
      <c r="C82" s="52">
        <f t="shared" ref="C82:F82" si="24">SUM(C68:C81)</f>
        <v>402</v>
      </c>
      <c r="D82" s="52">
        <f t="shared" si="24"/>
        <v>406</v>
      </c>
      <c r="E82" s="52">
        <f t="shared" si="24"/>
        <v>402</v>
      </c>
      <c r="F82" s="52">
        <f t="shared" si="24"/>
        <v>413</v>
      </c>
      <c r="G82" s="52"/>
      <c r="H82" s="52">
        <f t="shared" ref="H82:K82" si="25">SUM(H68:H81)</f>
        <v>120</v>
      </c>
      <c r="I82" s="52">
        <f t="shared" si="25"/>
        <v>107</v>
      </c>
      <c r="J82" s="52">
        <f t="shared" si="25"/>
        <v>105</v>
      </c>
      <c r="K82" s="52">
        <f t="shared" si="25"/>
        <v>81</v>
      </c>
      <c r="L82" s="52"/>
      <c r="M82" s="54">
        <f t="shared" ref="M82:P82" si="26">SUM(M68:M81)</f>
        <v>6.9876586128976168E-2</v>
      </c>
      <c r="N82" s="54">
        <f t="shared" si="26"/>
        <v>7.3966114046274345E-2</v>
      </c>
      <c r="O82" s="54">
        <f t="shared" si="26"/>
        <v>7.5210477081384466E-2</v>
      </c>
      <c r="P82" s="54">
        <f t="shared" si="26"/>
        <v>9.4681338835396603E-2</v>
      </c>
      <c r="Q82" s="52"/>
      <c r="R82" s="52">
        <f t="shared" ref="R82" si="27">SUM(R68:R81)</f>
        <v>-4</v>
      </c>
      <c r="S82" s="55">
        <f>IFERROR(R82/D82,0)</f>
        <v>-9.852216748768473E-3</v>
      </c>
      <c r="T82" s="51"/>
      <c r="U82" s="52">
        <f t="shared" ref="U82" si="28">SUM(U68:U81)</f>
        <v>7</v>
      </c>
      <c r="V82" s="55">
        <f>U82/D82</f>
        <v>1.7241379310344827E-2</v>
      </c>
      <c r="W82" s="51"/>
      <c r="X82" s="52">
        <f t="shared" ref="X82" si="29">SUM(X68:X81)</f>
        <v>11</v>
      </c>
      <c r="Y82" s="55">
        <f>IFERROR(X82/E82,0)</f>
        <v>2.736318407960199E-2</v>
      </c>
    </row>
    <row r="83" spans="1:28" ht="3.95" customHeight="1" thickBot="1">
      <c r="C83" s="57"/>
      <c r="D83" s="57"/>
      <c r="E83" s="57"/>
      <c r="F83" s="57"/>
      <c r="G83" s="28"/>
      <c r="H83" s="57"/>
      <c r="I83" s="57"/>
      <c r="J83" s="57"/>
      <c r="K83" s="57"/>
      <c r="L83" s="28"/>
      <c r="M83" s="58"/>
      <c r="N83" s="58"/>
      <c r="O83" s="58"/>
      <c r="P83" s="58"/>
      <c r="Q83" s="28"/>
      <c r="R83" s="57"/>
      <c r="S83" s="57"/>
      <c r="T83" s="25"/>
      <c r="U83" s="57"/>
      <c r="V83" s="57"/>
      <c r="W83" s="25"/>
      <c r="X83" s="57"/>
      <c r="Y83" s="57"/>
    </row>
    <row r="84" spans="1:28" s="60" customFormat="1" ht="15" customHeight="1" thickTop="1">
      <c r="A84" s="60" t="s">
        <v>116</v>
      </c>
      <c r="B84" s="61"/>
      <c r="C84" s="62"/>
      <c r="D84" s="62">
        <f t="shared" ref="D84:F84" si="30">(D82-C82)/C82</f>
        <v>9.9502487562189053E-3</v>
      </c>
      <c r="E84" s="62">
        <f t="shared" si="30"/>
        <v>-9.852216748768473E-3</v>
      </c>
      <c r="F84" s="62">
        <f t="shared" si="30"/>
        <v>2.736318407960199E-2</v>
      </c>
      <c r="G84" s="63"/>
      <c r="H84" s="64"/>
      <c r="I84" s="64"/>
      <c r="J84" s="64"/>
      <c r="K84" s="64"/>
      <c r="L84" s="64"/>
      <c r="M84" s="93"/>
      <c r="N84" s="93"/>
      <c r="O84" s="93"/>
      <c r="P84" s="93"/>
      <c r="Q84" s="64"/>
      <c r="R84" s="64"/>
      <c r="S84" s="63"/>
      <c r="T84" s="63"/>
      <c r="U84" s="64"/>
      <c r="V84" s="63"/>
      <c r="W84" s="63"/>
      <c r="X84" s="64"/>
      <c r="Y84" s="63"/>
      <c r="Z84" s="63"/>
      <c r="AA84" s="64"/>
      <c r="AB84" s="65"/>
    </row>
    <row r="85" spans="1:28"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5"/>
      <c r="S85" s="25"/>
      <c r="T85" s="25"/>
      <c r="U85" s="25"/>
      <c r="V85" s="25"/>
      <c r="W85" s="25"/>
      <c r="X85" s="25"/>
      <c r="Y85" s="25"/>
    </row>
    <row r="86" spans="1:28">
      <c r="A86" s="119" t="s">
        <v>145</v>
      </c>
      <c r="B86" s="120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5"/>
      <c r="S86" s="25"/>
      <c r="T86" s="25"/>
      <c r="U86" s="25"/>
      <c r="V86" s="25"/>
      <c r="W86" s="25"/>
      <c r="X86" s="25"/>
      <c r="Y86" s="25"/>
    </row>
    <row r="87" spans="1:28" ht="3.95" customHeight="1">
      <c r="B87" s="21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5"/>
      <c r="S87" s="25"/>
      <c r="T87" s="25"/>
      <c r="U87" s="25"/>
      <c r="V87" s="25"/>
      <c r="W87" s="25"/>
      <c r="X87" s="25"/>
      <c r="Y87" s="25"/>
    </row>
    <row r="88" spans="1:28">
      <c r="B88" s="21" t="s">
        <v>146</v>
      </c>
      <c r="C88" s="28">
        <v>192</v>
      </c>
      <c r="D88" s="28">
        <v>220</v>
      </c>
      <c r="E88" s="28">
        <v>226</v>
      </c>
      <c r="F88" s="28">
        <f t="shared" ref="F88:F89" si="31">SUM(H88:K88)</f>
        <v>228</v>
      </c>
      <c r="G88" s="28"/>
      <c r="H88" s="28">
        <v>58</v>
      </c>
      <c r="I88" s="28">
        <v>47</v>
      </c>
      <c r="J88" s="28">
        <v>39</v>
      </c>
      <c r="K88" s="28">
        <v>84</v>
      </c>
      <c r="L88" s="28"/>
      <c r="M88" s="79">
        <f t="shared" ref="M88:P89" si="32">C88/C$96</f>
        <v>3.3373891882496086E-2</v>
      </c>
      <c r="N88" s="79">
        <f t="shared" si="32"/>
        <v>4.0080160320641281E-2</v>
      </c>
      <c r="O88" s="79">
        <f t="shared" si="32"/>
        <v>4.2282507015902714E-2</v>
      </c>
      <c r="P88" s="79">
        <f t="shared" si="32"/>
        <v>5.2269601100412656E-2</v>
      </c>
      <c r="Q88" s="28"/>
      <c r="R88" s="25">
        <f t="shared" ref="R88:R89" si="33">E88-D88</f>
        <v>6</v>
      </c>
      <c r="S88" s="27">
        <f>IFERROR(R88/D88,0)</f>
        <v>2.7272727272727271E-2</v>
      </c>
      <c r="T88" s="25"/>
      <c r="U88" s="25">
        <f t="shared" ref="U88:U89" si="34">F88-D88</f>
        <v>8</v>
      </c>
      <c r="V88" s="27">
        <f>IFERROR(U88/D88,0)</f>
        <v>3.6363636363636362E-2</v>
      </c>
      <c r="W88" s="25"/>
      <c r="X88" s="25">
        <f t="shared" ref="X88:X89" si="35">F88-E88</f>
        <v>2</v>
      </c>
      <c r="Y88" s="27">
        <f>IFERROR(X88/E88,0)</f>
        <v>8.8495575221238937E-3</v>
      </c>
    </row>
    <row r="89" spans="1:28">
      <c r="B89" s="21" t="s">
        <v>145</v>
      </c>
      <c r="C89" s="28">
        <v>116</v>
      </c>
      <c r="D89" s="28">
        <v>94</v>
      </c>
      <c r="E89" s="28">
        <v>63</v>
      </c>
      <c r="F89" s="28">
        <f t="shared" si="31"/>
        <v>101</v>
      </c>
      <c r="G89" s="28"/>
      <c r="H89" s="28">
        <v>25</v>
      </c>
      <c r="I89" s="28">
        <v>32</v>
      </c>
      <c r="J89" s="28">
        <v>27</v>
      </c>
      <c r="K89" s="28">
        <v>17</v>
      </c>
      <c r="L89" s="28"/>
      <c r="M89" s="79">
        <f t="shared" si="32"/>
        <v>2.0163393012341387E-2</v>
      </c>
      <c r="N89" s="79">
        <f t="shared" si="32"/>
        <v>1.7125159409728547E-2</v>
      </c>
      <c r="O89" s="79">
        <f t="shared" si="32"/>
        <v>1.1786716557530403E-2</v>
      </c>
      <c r="P89" s="79">
        <f t="shared" si="32"/>
        <v>2.3154516276937185E-2</v>
      </c>
      <c r="Q89" s="28"/>
      <c r="R89" s="25">
        <f t="shared" si="33"/>
        <v>-31</v>
      </c>
      <c r="S89" s="27">
        <f>IFERROR(R89/D89,0)</f>
        <v>-0.32978723404255317</v>
      </c>
      <c r="T89" s="25"/>
      <c r="U89" s="25">
        <f t="shared" si="34"/>
        <v>7</v>
      </c>
      <c r="V89" s="27">
        <f>IFERROR(U89/D89,0)</f>
        <v>7.4468085106382975E-2</v>
      </c>
      <c r="W89" s="25"/>
      <c r="X89" s="25">
        <f t="shared" si="35"/>
        <v>38</v>
      </c>
      <c r="Y89" s="27">
        <f>IFERROR(X89/E89,0)</f>
        <v>0.60317460317460314</v>
      </c>
    </row>
    <row r="90" spans="1:28" ht="3.95" customHeight="1">
      <c r="B90" s="21"/>
      <c r="C90" s="31"/>
      <c r="D90" s="31"/>
      <c r="E90" s="31"/>
      <c r="F90" s="31"/>
      <c r="G90" s="28"/>
      <c r="H90" s="31"/>
      <c r="I90" s="31"/>
      <c r="J90" s="31"/>
      <c r="K90" s="31"/>
      <c r="L90" s="28"/>
      <c r="M90" s="33"/>
      <c r="N90" s="33"/>
      <c r="O90" s="33"/>
      <c r="P90" s="33"/>
      <c r="Q90" s="28"/>
      <c r="R90" s="31"/>
      <c r="S90" s="31"/>
      <c r="T90" s="25"/>
      <c r="U90" s="31"/>
      <c r="V90" s="31"/>
      <c r="W90" s="25"/>
      <c r="X90" s="31"/>
      <c r="Y90" s="31"/>
    </row>
    <row r="91" spans="1:28" s="56" customFormat="1">
      <c r="A91" s="56" t="s">
        <v>147</v>
      </c>
      <c r="B91" s="72"/>
      <c r="C91" s="52">
        <f t="shared" ref="C91:F91" si="36">SUM(C88:C90)</f>
        <v>308</v>
      </c>
      <c r="D91" s="52">
        <f t="shared" si="36"/>
        <v>314</v>
      </c>
      <c r="E91" s="52">
        <f t="shared" si="36"/>
        <v>289</v>
      </c>
      <c r="F91" s="52">
        <f t="shared" si="36"/>
        <v>329</v>
      </c>
      <c r="G91" s="52"/>
      <c r="H91" s="52">
        <f t="shared" ref="H91:K91" si="37">SUM(H88:H90)</f>
        <v>83</v>
      </c>
      <c r="I91" s="52">
        <f t="shared" si="37"/>
        <v>79</v>
      </c>
      <c r="J91" s="52">
        <f t="shared" si="37"/>
        <v>66</v>
      </c>
      <c r="K91" s="52">
        <f t="shared" si="37"/>
        <v>101</v>
      </c>
      <c r="L91" s="52"/>
      <c r="M91" s="54">
        <f t="shared" ref="M91:P91" si="38">SUM(M88:M90)</f>
        <v>5.3537284894837472E-2</v>
      </c>
      <c r="N91" s="54">
        <f t="shared" si="38"/>
        <v>5.7205319730369825E-2</v>
      </c>
      <c r="O91" s="54">
        <f t="shared" si="38"/>
        <v>5.406922357343312E-2</v>
      </c>
      <c r="P91" s="54">
        <f t="shared" si="38"/>
        <v>7.5424117377349845E-2</v>
      </c>
      <c r="Q91" s="52"/>
      <c r="R91" s="52">
        <f t="shared" ref="R91" si="39">SUM(R88:R90)</f>
        <v>-25</v>
      </c>
      <c r="S91" s="55">
        <f>IFERROR(R91/D91,0)</f>
        <v>-7.9617834394904455E-2</v>
      </c>
      <c r="T91" s="51"/>
      <c r="U91" s="52">
        <f t="shared" ref="U91" si="40">SUM(U88:U90)</f>
        <v>15</v>
      </c>
      <c r="V91" s="55">
        <f>U91/D91</f>
        <v>4.7770700636942678E-2</v>
      </c>
      <c r="W91" s="51"/>
      <c r="X91" s="52">
        <f t="shared" ref="X91" si="41">SUM(X88:X90)</f>
        <v>40</v>
      </c>
      <c r="Y91" s="55">
        <f>IFERROR(X91/E91,0)</f>
        <v>0.13840830449826991</v>
      </c>
    </row>
    <row r="92" spans="1:28" ht="3.95" customHeight="1" thickBot="1">
      <c r="C92" s="57"/>
      <c r="D92" s="57"/>
      <c r="E92" s="57"/>
      <c r="F92" s="57"/>
      <c r="G92" s="28"/>
      <c r="H92" s="57"/>
      <c r="I92" s="57"/>
      <c r="J92" s="57"/>
      <c r="K92" s="57"/>
      <c r="L92" s="28"/>
      <c r="M92" s="58"/>
      <c r="N92" s="58"/>
      <c r="O92" s="58"/>
      <c r="P92" s="58"/>
      <c r="Q92" s="28"/>
      <c r="R92" s="57"/>
      <c r="S92" s="57"/>
      <c r="T92" s="25"/>
      <c r="U92" s="57"/>
      <c r="V92" s="57"/>
      <c r="W92" s="25"/>
      <c r="X92" s="57"/>
      <c r="Y92" s="57"/>
    </row>
    <row r="93" spans="1:28" s="60" customFormat="1" ht="15" customHeight="1" thickTop="1">
      <c r="A93" s="60" t="s">
        <v>116</v>
      </c>
      <c r="B93" s="61"/>
      <c r="C93" s="62"/>
      <c r="D93" s="62">
        <f t="shared" ref="D93:F93" si="42">(D91-C91)/C91</f>
        <v>1.948051948051948E-2</v>
      </c>
      <c r="E93" s="62">
        <f t="shared" si="42"/>
        <v>-7.9617834394904455E-2</v>
      </c>
      <c r="F93" s="62">
        <f t="shared" si="42"/>
        <v>0.13840830449826991</v>
      </c>
      <c r="G93" s="63"/>
      <c r="H93" s="64"/>
      <c r="I93" s="64"/>
      <c r="J93" s="64"/>
      <c r="K93" s="64"/>
      <c r="L93" s="64"/>
      <c r="M93" s="93"/>
      <c r="N93" s="93"/>
      <c r="O93" s="93"/>
      <c r="P93" s="93"/>
      <c r="Q93" s="64"/>
      <c r="R93" s="64"/>
      <c r="S93" s="63"/>
      <c r="T93" s="63"/>
      <c r="U93" s="64"/>
      <c r="V93" s="63"/>
      <c r="W93" s="63"/>
      <c r="X93" s="64"/>
      <c r="Y93" s="63"/>
      <c r="Z93" s="63"/>
      <c r="AA93" s="64"/>
      <c r="AB93" s="65"/>
    </row>
    <row r="94" spans="1:28"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79"/>
      <c r="N94" s="79"/>
      <c r="O94" s="79"/>
      <c r="P94" s="79"/>
      <c r="Q94" s="28"/>
      <c r="R94" s="28"/>
      <c r="S94" s="25"/>
      <c r="T94" s="25"/>
      <c r="U94" s="28"/>
      <c r="V94" s="25"/>
      <c r="W94" s="25"/>
      <c r="X94" s="28"/>
      <c r="Y94" s="28"/>
    </row>
    <row r="95" spans="1:28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79"/>
      <c r="N95" s="79"/>
      <c r="O95" s="79"/>
      <c r="P95" s="79"/>
      <c r="Q95" s="28"/>
      <c r="R95" s="28"/>
      <c r="S95" s="25"/>
      <c r="T95" s="25"/>
      <c r="U95" s="28"/>
      <c r="V95" s="25"/>
      <c r="W95" s="25"/>
      <c r="X95" s="28"/>
      <c r="Y95" s="25"/>
    </row>
    <row r="96" spans="1:28" s="56" customFormat="1">
      <c r="A96" s="56" t="s">
        <v>148</v>
      </c>
      <c r="B96" s="72"/>
      <c r="C96" s="52">
        <f t="shared" ref="C96:F96" si="43">C91+C82+C62</f>
        <v>5753</v>
      </c>
      <c r="D96" s="52">
        <f t="shared" si="43"/>
        <v>5489</v>
      </c>
      <c r="E96" s="52">
        <f t="shared" si="43"/>
        <v>5345</v>
      </c>
      <c r="F96" s="52">
        <f t="shared" si="43"/>
        <v>4362</v>
      </c>
      <c r="G96" s="52"/>
      <c r="H96" s="52">
        <f t="shared" ref="H96:K96" si="44">H91+H82+H62</f>
        <v>1123</v>
      </c>
      <c r="I96" s="52">
        <f t="shared" si="44"/>
        <v>1130</v>
      </c>
      <c r="J96" s="52">
        <f t="shared" si="44"/>
        <v>1144</v>
      </c>
      <c r="K96" s="52">
        <f t="shared" si="44"/>
        <v>965</v>
      </c>
      <c r="L96" s="52"/>
      <c r="M96" s="54">
        <f t="shared" ref="M96:P96" si="45">M91+M82+M62</f>
        <v>1</v>
      </c>
      <c r="N96" s="54">
        <f t="shared" si="45"/>
        <v>1</v>
      </c>
      <c r="O96" s="54">
        <f t="shared" si="45"/>
        <v>1.0000000000000002</v>
      </c>
      <c r="P96" s="54">
        <f t="shared" si="45"/>
        <v>0.99999999999999989</v>
      </c>
      <c r="Q96" s="52"/>
      <c r="R96" s="52">
        <f t="shared" ref="R96" si="46">R91+R82+R62</f>
        <v>-144</v>
      </c>
      <c r="S96" s="55">
        <f>IFERROR(R96/D96,0)</f>
        <v>-2.623428675532884E-2</v>
      </c>
      <c r="T96" s="51"/>
      <c r="U96" s="52">
        <f t="shared" ref="U96" si="47">U91+U82+U62</f>
        <v>-1127</v>
      </c>
      <c r="V96" s="55">
        <f>IFERROR(U96/D96,0)</f>
        <v>-0.20531973036983056</v>
      </c>
      <c r="W96" s="51"/>
      <c r="X96" s="52">
        <f t="shared" ref="X96" si="48">X91+X82+X62</f>
        <v>-983</v>
      </c>
      <c r="Y96" s="55">
        <f>IFERROR(X96/E96,0)</f>
        <v>-0.18391019644527595</v>
      </c>
    </row>
    <row r="97" spans="1:40" ht="3.95" customHeight="1" thickBot="1">
      <c r="C97" s="57"/>
      <c r="D97" s="57"/>
      <c r="E97" s="57"/>
      <c r="F97" s="57"/>
      <c r="G97" s="28"/>
      <c r="H97" s="57"/>
      <c r="I97" s="57"/>
      <c r="J97" s="57"/>
      <c r="K97" s="57"/>
      <c r="L97" s="28"/>
      <c r="M97" s="58"/>
      <c r="N97" s="58"/>
      <c r="O97" s="58"/>
      <c r="P97" s="58"/>
      <c r="Q97" s="28"/>
      <c r="R97" s="57"/>
      <c r="S97" s="57"/>
      <c r="T97" s="25"/>
      <c r="U97" s="57"/>
      <c r="V97" s="57"/>
      <c r="W97" s="25"/>
      <c r="X97" s="57"/>
      <c r="Y97" s="57"/>
    </row>
    <row r="98" spans="1:40" s="60" customFormat="1" ht="15" customHeight="1" thickTop="1">
      <c r="A98" s="60" t="s">
        <v>116</v>
      </c>
      <c r="B98" s="61"/>
      <c r="C98" s="62"/>
      <c r="D98" s="62">
        <f t="shared" ref="D98:F98" si="49">(D96-C96)/C96</f>
        <v>-4.5889101338432124E-2</v>
      </c>
      <c r="E98" s="62">
        <f t="shared" si="49"/>
        <v>-2.623428675532884E-2</v>
      </c>
      <c r="F98" s="62">
        <f t="shared" si="49"/>
        <v>-0.18391019644527595</v>
      </c>
      <c r="G98" s="63"/>
      <c r="H98" s="64"/>
      <c r="I98" s="64"/>
      <c r="J98" s="64"/>
      <c r="K98" s="64"/>
      <c r="L98" s="64"/>
      <c r="M98" s="93"/>
      <c r="N98" s="93"/>
      <c r="O98" s="93"/>
      <c r="P98" s="93"/>
      <c r="Q98" s="64"/>
      <c r="R98" s="64"/>
      <c r="S98" s="63"/>
      <c r="T98" s="63"/>
      <c r="U98" s="64"/>
      <c r="V98" s="63"/>
      <c r="W98" s="63"/>
      <c r="X98" s="64"/>
      <c r="Y98" s="63"/>
      <c r="Z98" s="63"/>
      <c r="AA98" s="64"/>
      <c r="AB98" s="65"/>
    </row>
    <row r="99" spans="1:40"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5"/>
      <c r="S99" s="25"/>
      <c r="T99" s="25"/>
      <c r="U99" s="25"/>
      <c r="V99" s="25"/>
      <c r="W99" s="25"/>
      <c r="X99" s="25"/>
      <c r="Y99" s="25"/>
    </row>
    <row r="100" spans="1:40"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5"/>
      <c r="S100" s="25"/>
      <c r="T100" s="25"/>
      <c r="U100" s="25"/>
      <c r="V100" s="25"/>
      <c r="W100" s="25"/>
      <c r="X100" s="25"/>
      <c r="Y100" s="25"/>
      <c r="AN100">
        <v>5</v>
      </c>
    </row>
    <row r="101" spans="1:40">
      <c r="R101" s="6"/>
      <c r="S101" s="6"/>
      <c r="T101" s="6"/>
      <c r="U101" s="6"/>
      <c r="V101" s="6"/>
      <c r="W101" s="6"/>
      <c r="X101" s="6"/>
      <c r="Y101" s="6"/>
    </row>
  </sheetData>
  <mergeCells count="17">
    <mergeCell ref="A1:Z1"/>
    <mergeCell ref="A2:Z2"/>
    <mergeCell ref="C4:F4"/>
    <mergeCell ref="M4:P4"/>
    <mergeCell ref="C5:C6"/>
    <mergeCell ref="D5:D6"/>
    <mergeCell ref="E5:E6"/>
    <mergeCell ref="F5:F6"/>
    <mergeCell ref="H5:K5"/>
    <mergeCell ref="M5:M6"/>
    <mergeCell ref="A86:B86"/>
    <mergeCell ref="N5:N6"/>
    <mergeCell ref="O5:O6"/>
    <mergeCell ref="P5:P6"/>
    <mergeCell ref="A8:B8"/>
    <mergeCell ref="A62:B62"/>
    <mergeCell ref="A66:B66"/>
  </mergeCells>
  <printOptions horizontalCentered="1"/>
  <pageMargins left="0.45" right="0.45" top="0.5" bottom="0.5" header="0.3" footer="0.05"/>
  <pageSetup scale="78" fitToHeight="0" orientation="landscape" verticalDpi="0" r:id="rId1"/>
  <headerFooter>
    <oddFooter>&amp;R&amp;8&amp;Z&amp;F\&amp;A</oddFooter>
  </headerFooter>
  <rowBreaks count="1" manualBreakCount="1">
    <brk id="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244"/>
  <sheetViews>
    <sheetView workbookViewId="0">
      <pane xSplit="2" ySplit="5" topLeftCell="C6" activePane="bottomRight" state="frozen"/>
      <selection activeCell="R19" sqref="R19"/>
      <selection pane="topRight" activeCell="R19" sqref="R19"/>
      <selection pane="bottomLeft" activeCell="R19" sqref="R19"/>
      <selection pane="bottomRight" activeCell="B3" sqref="B3"/>
    </sheetView>
  </sheetViews>
  <sheetFormatPr defaultRowHeight="15"/>
  <cols>
    <col min="1" max="1" width="5.85546875" style="98" customWidth="1"/>
    <col min="2" max="2" width="28.85546875" style="21" customWidth="1"/>
    <col min="3" max="3" width="6.85546875" bestFit="1" customWidth="1"/>
    <col min="4" max="4" width="6.85546875" customWidth="1"/>
    <col min="5" max="5" width="1.7109375" customWidth="1"/>
    <col min="6" max="6" width="6.140625" bestFit="1" customWidth="1"/>
    <col min="7" max="7" width="5.5703125" bestFit="1" customWidth="1"/>
    <col min="8" max="8" width="6.5703125" bestFit="1" customWidth="1"/>
    <col min="9" max="9" width="1.7109375" style="6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1.7109375" style="6" customWidth="1"/>
    <col min="15" max="15" width="6.28515625" bestFit="1" customWidth="1"/>
    <col min="16" max="16" width="7.28515625" customWidth="1"/>
    <col min="17" max="17" width="6.28515625" bestFit="1" customWidth="1"/>
    <col min="18" max="20" width="5.7109375" bestFit="1" customWidth="1"/>
    <col min="21" max="21" width="5.5703125" bestFit="1" customWidth="1"/>
    <col min="22" max="22" width="4.85546875" bestFit="1" customWidth="1"/>
    <col min="23" max="23" width="5.5703125" bestFit="1" customWidth="1"/>
    <col min="24" max="24" width="4.85546875" bestFit="1" customWidth="1"/>
    <col min="25" max="25" width="1.7109375" style="6" customWidth="1"/>
    <col min="26" max="26" width="6.5703125" bestFit="1" customWidth="1"/>
    <col min="27" max="27" width="6.7109375" bestFit="1" customWidth="1"/>
    <col min="28" max="28" width="1.7109375" style="6" customWidth="1"/>
    <col min="29" max="29" width="6.28515625" bestFit="1" customWidth="1"/>
    <col min="30" max="31" width="6" bestFit="1" customWidth="1"/>
    <col min="32" max="32" width="6.28515625" bestFit="1" customWidth="1"/>
    <col min="33" max="34" width="6" bestFit="1" customWidth="1"/>
    <col min="35" max="35" width="6.5703125" bestFit="1" customWidth="1"/>
    <col min="36" max="36" width="1.7109375" customWidth="1"/>
  </cols>
  <sheetData>
    <row r="1" spans="1:36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</row>
    <row r="2" spans="1:36">
      <c r="A2" s="123" t="s">
        <v>152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</row>
    <row r="3" spans="1:36" s="103" customFormat="1">
      <c r="A3" s="99"/>
      <c r="B3" s="100"/>
      <c r="C3" s="101"/>
      <c r="D3" s="101"/>
      <c r="E3" s="101"/>
      <c r="F3" s="101"/>
      <c r="G3" s="101"/>
      <c r="H3" s="101"/>
      <c r="I3" s="25"/>
      <c r="J3" s="101"/>
      <c r="K3" s="101"/>
      <c r="L3" s="101"/>
      <c r="M3" s="101"/>
      <c r="N3" s="25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25"/>
      <c r="Z3" s="101"/>
      <c r="AA3" s="101"/>
      <c r="AB3" s="25"/>
      <c r="AC3" s="101"/>
      <c r="AD3" s="101"/>
      <c r="AE3" s="101"/>
      <c r="AF3" s="101"/>
      <c r="AG3" s="101"/>
      <c r="AH3" s="101"/>
      <c r="AI3" s="101"/>
      <c r="AJ3" s="101"/>
    </row>
    <row r="4" spans="1:36">
      <c r="A4" s="94"/>
      <c r="B4" s="95"/>
      <c r="C4" s="3"/>
      <c r="D4" s="3"/>
      <c r="E4" s="3"/>
      <c r="F4" s="124" t="s">
        <v>153</v>
      </c>
      <c r="G4" s="125"/>
      <c r="H4" s="126"/>
      <c r="I4" s="14"/>
      <c r="J4" s="124" t="s">
        <v>154</v>
      </c>
      <c r="K4" s="125"/>
      <c r="L4" s="125"/>
      <c r="M4" s="126"/>
      <c r="N4" s="14"/>
      <c r="O4" s="124" t="s">
        <v>155</v>
      </c>
      <c r="P4" s="125"/>
      <c r="Q4" s="125"/>
      <c r="R4" s="125"/>
      <c r="S4" s="125"/>
      <c r="T4" s="125"/>
      <c r="U4" s="125"/>
      <c r="V4" s="125"/>
      <c r="W4" s="125"/>
      <c r="X4" s="126"/>
      <c r="Y4" s="14"/>
      <c r="Z4" s="121" t="s">
        <v>156</v>
      </c>
      <c r="AA4" s="121"/>
      <c r="AB4" s="14"/>
      <c r="AC4" s="121" t="s">
        <v>157</v>
      </c>
      <c r="AD4" s="121"/>
      <c r="AE4" s="121"/>
      <c r="AF4" s="121"/>
      <c r="AG4" s="121"/>
      <c r="AH4" s="121"/>
      <c r="AI4" s="121"/>
    </row>
    <row r="5" spans="1:36" s="56" customFormat="1" ht="60.75">
      <c r="A5" s="96" t="s">
        <v>158</v>
      </c>
      <c r="B5" s="96" t="s">
        <v>159</v>
      </c>
      <c r="C5" s="96" t="s">
        <v>160</v>
      </c>
      <c r="D5" s="96" t="s">
        <v>161</v>
      </c>
      <c r="E5" s="60"/>
      <c r="F5" s="96" t="s">
        <v>117</v>
      </c>
      <c r="G5" s="96" t="s">
        <v>145</v>
      </c>
      <c r="H5" s="96" t="s">
        <v>12</v>
      </c>
      <c r="I5" s="97"/>
      <c r="J5" s="96" t="s">
        <v>216</v>
      </c>
      <c r="K5" s="96" t="s">
        <v>217</v>
      </c>
      <c r="L5" s="96" t="s">
        <v>218</v>
      </c>
      <c r="M5" s="96" t="s">
        <v>219</v>
      </c>
      <c r="N5" s="97"/>
      <c r="O5" s="96" t="s">
        <v>162</v>
      </c>
      <c r="P5" s="96" t="s">
        <v>163</v>
      </c>
      <c r="Q5" s="96" t="s">
        <v>164</v>
      </c>
      <c r="R5" s="96" t="s">
        <v>165</v>
      </c>
      <c r="S5" s="96" t="s">
        <v>166</v>
      </c>
      <c r="T5" s="96" t="s">
        <v>167</v>
      </c>
      <c r="U5" s="96" t="s">
        <v>168</v>
      </c>
      <c r="V5" s="96" t="s">
        <v>169</v>
      </c>
      <c r="W5" s="96" t="s">
        <v>170</v>
      </c>
      <c r="X5" s="96" t="s">
        <v>171</v>
      </c>
      <c r="Y5" s="97"/>
      <c r="Z5" s="96" t="s">
        <v>172</v>
      </c>
      <c r="AA5" s="96" t="s">
        <v>173</v>
      </c>
      <c r="AB5" s="97"/>
      <c r="AC5" s="96" t="s">
        <v>174</v>
      </c>
      <c r="AD5" s="96" t="s">
        <v>175</v>
      </c>
      <c r="AE5" s="96" t="s">
        <v>176</v>
      </c>
      <c r="AF5" s="96" t="s">
        <v>177</v>
      </c>
      <c r="AG5" s="96" t="s">
        <v>178</v>
      </c>
      <c r="AH5" s="96" t="s">
        <v>179</v>
      </c>
      <c r="AI5" s="96" t="s">
        <v>168</v>
      </c>
    </row>
    <row r="6" spans="1:36" ht="3.95" customHeight="1"/>
    <row r="7" spans="1:36" s="103" customFormat="1">
      <c r="A7" s="99">
        <v>2007</v>
      </c>
      <c r="B7" s="100" t="s">
        <v>180</v>
      </c>
      <c r="C7" s="101">
        <f t="shared" ref="C7:C10" si="0">SUM(F7:H7)</f>
        <v>16</v>
      </c>
      <c r="D7" s="102">
        <f>C7/$C$217</f>
        <v>3.1508467900748325E-3</v>
      </c>
      <c r="E7" s="101"/>
      <c r="F7" s="101">
        <v>2</v>
      </c>
      <c r="G7" s="101">
        <v>1</v>
      </c>
      <c r="H7" s="101">
        <v>13</v>
      </c>
      <c r="I7" s="25"/>
      <c r="J7" s="101">
        <v>1</v>
      </c>
      <c r="K7" s="101">
        <v>0</v>
      </c>
      <c r="L7" s="101">
        <v>15</v>
      </c>
      <c r="M7" s="101">
        <v>0</v>
      </c>
      <c r="N7" s="25"/>
      <c r="O7" s="101">
        <v>0</v>
      </c>
      <c r="P7" s="101">
        <v>12</v>
      </c>
      <c r="Q7" s="101">
        <v>0</v>
      </c>
      <c r="R7" s="101">
        <v>0</v>
      </c>
      <c r="S7" s="101">
        <v>4</v>
      </c>
      <c r="T7" s="101">
        <v>0</v>
      </c>
      <c r="U7" s="101">
        <v>0</v>
      </c>
      <c r="V7" s="101">
        <v>0</v>
      </c>
      <c r="W7" s="101">
        <v>0</v>
      </c>
      <c r="X7" s="101">
        <v>0</v>
      </c>
      <c r="Y7" s="25"/>
      <c r="Z7" s="101">
        <v>15</v>
      </c>
      <c r="AA7" s="101">
        <v>1</v>
      </c>
      <c r="AB7" s="25"/>
      <c r="AC7" s="101">
        <v>0</v>
      </c>
      <c r="AD7" s="101">
        <v>2</v>
      </c>
      <c r="AE7" s="101">
        <v>0</v>
      </c>
      <c r="AF7" s="101">
        <v>0</v>
      </c>
      <c r="AG7" s="101">
        <v>0</v>
      </c>
      <c r="AH7" s="101">
        <v>0</v>
      </c>
      <c r="AI7" s="101">
        <v>14</v>
      </c>
      <c r="AJ7" s="101"/>
    </row>
    <row r="8" spans="1:36" s="103" customFormat="1">
      <c r="A8" s="99">
        <v>2008</v>
      </c>
      <c r="B8" s="100" t="s">
        <v>180</v>
      </c>
      <c r="C8" s="101">
        <f t="shared" si="0"/>
        <v>24</v>
      </c>
      <c r="D8" s="102">
        <f>C8/$C$221</f>
        <v>3.9331366764995086E-3</v>
      </c>
      <c r="E8" s="101"/>
      <c r="F8" s="101">
        <v>1</v>
      </c>
      <c r="G8" s="101">
        <v>0</v>
      </c>
      <c r="H8" s="101">
        <v>23</v>
      </c>
      <c r="I8" s="25"/>
      <c r="J8" s="101">
        <v>0</v>
      </c>
      <c r="K8" s="101">
        <v>0</v>
      </c>
      <c r="L8" s="101">
        <v>23</v>
      </c>
      <c r="M8" s="101">
        <v>1</v>
      </c>
      <c r="N8" s="25"/>
      <c r="O8" s="101">
        <v>8</v>
      </c>
      <c r="P8" s="101">
        <v>8</v>
      </c>
      <c r="Q8" s="101">
        <v>0</v>
      </c>
      <c r="R8" s="101">
        <v>2</v>
      </c>
      <c r="S8" s="101">
        <v>6</v>
      </c>
      <c r="T8" s="101">
        <v>0</v>
      </c>
      <c r="U8" s="101">
        <v>0</v>
      </c>
      <c r="V8" s="101">
        <v>0</v>
      </c>
      <c r="W8" s="101">
        <v>0</v>
      </c>
      <c r="X8" s="101">
        <v>0</v>
      </c>
      <c r="Y8" s="25"/>
      <c r="Z8" s="101">
        <v>21</v>
      </c>
      <c r="AA8" s="101">
        <v>3</v>
      </c>
      <c r="AB8" s="25"/>
      <c r="AC8" s="101">
        <v>0</v>
      </c>
      <c r="AD8" s="101">
        <v>2</v>
      </c>
      <c r="AE8" s="101">
        <v>0</v>
      </c>
      <c r="AF8" s="101">
        <v>0</v>
      </c>
      <c r="AG8" s="101">
        <v>0</v>
      </c>
      <c r="AH8" s="101">
        <v>0</v>
      </c>
      <c r="AI8" s="101">
        <v>22</v>
      </c>
      <c r="AJ8" s="101"/>
    </row>
    <row r="9" spans="1:36" s="103" customFormat="1">
      <c r="A9" s="99">
        <v>2009</v>
      </c>
      <c r="B9" s="100" t="s">
        <v>180</v>
      </c>
      <c r="C9" s="101">
        <f t="shared" si="0"/>
        <v>7</v>
      </c>
      <c r="D9" s="102">
        <f>C9/$C$225</f>
        <v>1.6378100140383716E-3</v>
      </c>
      <c r="E9" s="101"/>
      <c r="F9" s="101">
        <v>0</v>
      </c>
      <c r="G9" s="101">
        <v>0</v>
      </c>
      <c r="H9" s="101">
        <v>7</v>
      </c>
      <c r="I9" s="25"/>
      <c r="J9" s="101">
        <v>0</v>
      </c>
      <c r="K9" s="101">
        <v>1</v>
      </c>
      <c r="L9" s="101">
        <v>6</v>
      </c>
      <c r="M9" s="101">
        <v>0</v>
      </c>
      <c r="N9" s="25"/>
      <c r="O9" s="101">
        <v>6</v>
      </c>
      <c r="P9" s="101">
        <v>0</v>
      </c>
      <c r="Q9" s="101">
        <v>0</v>
      </c>
      <c r="R9" s="101">
        <v>1</v>
      </c>
      <c r="S9" s="101">
        <v>0</v>
      </c>
      <c r="T9" s="101">
        <v>0</v>
      </c>
      <c r="U9" s="101">
        <v>0</v>
      </c>
      <c r="V9" s="101">
        <v>0</v>
      </c>
      <c r="W9" s="101">
        <v>0</v>
      </c>
      <c r="X9" s="101">
        <v>0</v>
      </c>
      <c r="Y9" s="25"/>
      <c r="Z9" s="101">
        <v>7</v>
      </c>
      <c r="AA9" s="101">
        <v>0</v>
      </c>
      <c r="AB9" s="25"/>
      <c r="AC9" s="25">
        <v>0</v>
      </c>
      <c r="AD9" s="25">
        <v>2</v>
      </c>
      <c r="AE9" s="25">
        <v>0</v>
      </c>
      <c r="AF9" s="25">
        <v>0</v>
      </c>
      <c r="AG9" s="25">
        <v>0</v>
      </c>
      <c r="AH9" s="25">
        <v>0</v>
      </c>
      <c r="AI9" s="25">
        <v>5</v>
      </c>
      <c r="AJ9" s="101"/>
    </row>
    <row r="10" spans="1:36" s="103" customFormat="1">
      <c r="A10" s="99">
        <v>2010</v>
      </c>
      <c r="B10" s="100" t="s">
        <v>180</v>
      </c>
      <c r="C10" s="101">
        <f t="shared" si="0"/>
        <v>6</v>
      </c>
      <c r="D10" s="102">
        <f>C10/$C$229</f>
        <v>1.4485755673587638E-3</v>
      </c>
      <c r="E10" s="101"/>
      <c r="F10" s="101">
        <v>1</v>
      </c>
      <c r="G10" s="101">
        <v>0</v>
      </c>
      <c r="H10" s="101">
        <v>5</v>
      </c>
      <c r="I10" s="101"/>
      <c r="J10" s="101">
        <v>0</v>
      </c>
      <c r="K10" s="101">
        <v>0</v>
      </c>
      <c r="L10" s="101">
        <v>6</v>
      </c>
      <c r="M10" s="101">
        <v>0</v>
      </c>
      <c r="N10" s="101"/>
      <c r="O10" s="101">
        <v>0</v>
      </c>
      <c r="P10" s="101">
        <v>6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v>0</v>
      </c>
      <c r="W10" s="101">
        <v>0</v>
      </c>
      <c r="X10" s="101">
        <v>0</v>
      </c>
      <c r="Y10" s="101"/>
      <c r="Z10" s="101">
        <v>6</v>
      </c>
      <c r="AA10" s="101">
        <v>0</v>
      </c>
      <c r="AB10" s="101"/>
      <c r="AC10" s="101">
        <v>0</v>
      </c>
      <c r="AD10" s="101">
        <v>2</v>
      </c>
      <c r="AE10" s="101">
        <v>0</v>
      </c>
      <c r="AF10" s="101">
        <v>0</v>
      </c>
      <c r="AG10" s="101">
        <v>0</v>
      </c>
      <c r="AH10" s="101">
        <v>0</v>
      </c>
      <c r="AI10" s="101">
        <v>4</v>
      </c>
      <c r="AJ10" s="101"/>
    </row>
    <row r="11" spans="1:36" s="103" customFormat="1" ht="3.95" customHeight="1">
      <c r="A11" s="99"/>
      <c r="B11" s="100"/>
      <c r="C11" s="32"/>
      <c r="D11" s="41"/>
      <c r="E11" s="101"/>
      <c r="F11" s="32"/>
      <c r="G11" s="32"/>
      <c r="H11" s="32"/>
      <c r="I11" s="25"/>
      <c r="J11" s="32"/>
      <c r="K11" s="32"/>
      <c r="L11" s="32"/>
      <c r="M11" s="32"/>
      <c r="N11" s="25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25"/>
      <c r="Z11" s="32"/>
      <c r="AA11" s="32"/>
      <c r="AB11" s="25"/>
      <c r="AC11" s="32"/>
      <c r="AD11" s="32"/>
      <c r="AE11" s="32"/>
      <c r="AF11" s="32"/>
      <c r="AG11" s="32"/>
      <c r="AH11" s="32"/>
      <c r="AI11" s="32"/>
      <c r="AJ11" s="101"/>
    </row>
    <row r="12" spans="1:36" s="106" customFormat="1">
      <c r="A12" s="127" t="str">
        <f>"  Total "&amp;B10</f>
        <v xml:space="preserve">  Total Aerial Ladder waterway 0-94 Mid</v>
      </c>
      <c r="B12" s="127"/>
      <c r="C12" s="104">
        <f>SUM(C7:C11)</f>
        <v>53</v>
      </c>
      <c r="D12" s="105">
        <f>C12/$C$234</f>
        <v>2.7046335986936109E-3</v>
      </c>
      <c r="E12" s="104"/>
      <c r="F12" s="104">
        <f>SUM(F7:F11)</f>
        <v>4</v>
      </c>
      <c r="G12" s="104">
        <f>SUM(G7:G11)</f>
        <v>1</v>
      </c>
      <c r="H12" s="104">
        <f>SUM(H7:H11)</f>
        <v>48</v>
      </c>
      <c r="I12" s="51"/>
      <c r="J12" s="104">
        <f>SUM(J7:J11)</f>
        <v>1</v>
      </c>
      <c r="K12" s="104">
        <f>SUM(K7:K11)</f>
        <v>1</v>
      </c>
      <c r="L12" s="104">
        <f>SUM(L7:L11)</f>
        <v>50</v>
      </c>
      <c r="M12" s="104">
        <f>SUM(M7:M11)</f>
        <v>1</v>
      </c>
      <c r="N12" s="51"/>
      <c r="O12" s="104">
        <f t="shared" ref="O12:X12" si="1">SUM(O7:O11)</f>
        <v>14</v>
      </c>
      <c r="P12" s="104">
        <f t="shared" si="1"/>
        <v>26</v>
      </c>
      <c r="Q12" s="104">
        <f t="shared" si="1"/>
        <v>0</v>
      </c>
      <c r="R12" s="104">
        <f t="shared" si="1"/>
        <v>3</v>
      </c>
      <c r="S12" s="104">
        <f t="shared" si="1"/>
        <v>10</v>
      </c>
      <c r="T12" s="104">
        <f t="shared" si="1"/>
        <v>0</v>
      </c>
      <c r="U12" s="104">
        <f t="shared" si="1"/>
        <v>0</v>
      </c>
      <c r="V12" s="104">
        <f t="shared" si="1"/>
        <v>0</v>
      </c>
      <c r="W12" s="104">
        <f t="shared" si="1"/>
        <v>0</v>
      </c>
      <c r="X12" s="104">
        <f t="shared" si="1"/>
        <v>0</v>
      </c>
      <c r="Y12" s="51"/>
      <c r="Z12" s="104">
        <f>SUM(Z7:Z11)</f>
        <v>49</v>
      </c>
      <c r="AA12" s="104">
        <f>SUM(AA7:AA11)</f>
        <v>4</v>
      </c>
      <c r="AB12" s="51"/>
      <c r="AC12" s="104">
        <f t="shared" ref="AC12:AI12" si="2">SUM(AC7:AC11)</f>
        <v>0</v>
      </c>
      <c r="AD12" s="104">
        <f t="shared" si="2"/>
        <v>8</v>
      </c>
      <c r="AE12" s="104">
        <f t="shared" si="2"/>
        <v>0</v>
      </c>
      <c r="AF12" s="104">
        <f t="shared" si="2"/>
        <v>0</v>
      </c>
      <c r="AG12" s="104">
        <f t="shared" si="2"/>
        <v>0</v>
      </c>
      <c r="AH12" s="104">
        <f t="shared" si="2"/>
        <v>0</v>
      </c>
      <c r="AI12" s="104">
        <f t="shared" si="2"/>
        <v>45</v>
      </c>
      <c r="AJ12" s="104"/>
    </row>
    <row r="13" spans="1:36" s="103" customFormat="1">
      <c r="A13" s="99"/>
      <c r="B13" s="100"/>
      <c r="C13" s="101"/>
      <c r="D13" s="101"/>
      <c r="E13" s="101"/>
      <c r="F13" s="101"/>
      <c r="G13" s="101"/>
      <c r="H13" s="101"/>
      <c r="I13" s="25"/>
      <c r="J13" s="101"/>
      <c r="K13" s="101"/>
      <c r="L13" s="101"/>
      <c r="M13" s="101"/>
      <c r="N13" s="25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25"/>
      <c r="Z13" s="101"/>
      <c r="AA13" s="101"/>
      <c r="AB13" s="25"/>
      <c r="AC13" s="101"/>
      <c r="AD13" s="101"/>
      <c r="AE13" s="101"/>
      <c r="AF13" s="101"/>
      <c r="AG13" s="101"/>
      <c r="AH13" s="101"/>
      <c r="AI13" s="101"/>
      <c r="AJ13" s="101"/>
    </row>
    <row r="14" spans="1:36" s="103" customFormat="1">
      <c r="A14" s="99">
        <v>2007</v>
      </c>
      <c r="B14" s="100" t="s">
        <v>181</v>
      </c>
      <c r="C14" s="101">
        <f t="shared" ref="C14:C17" si="3">SUM(F14:H14)</f>
        <v>149</v>
      </c>
      <c r="D14" s="102">
        <f>C14/$C$217</f>
        <v>2.934226073257188E-2</v>
      </c>
      <c r="E14" s="101"/>
      <c r="F14" s="101">
        <v>7</v>
      </c>
      <c r="G14" s="101">
        <v>9</v>
      </c>
      <c r="H14" s="101">
        <v>133</v>
      </c>
      <c r="I14" s="25"/>
      <c r="J14" s="101">
        <v>3</v>
      </c>
      <c r="K14" s="101">
        <v>0</v>
      </c>
      <c r="L14" s="101">
        <v>142</v>
      </c>
      <c r="M14" s="101">
        <v>4</v>
      </c>
      <c r="N14" s="25"/>
      <c r="O14" s="101">
        <v>0</v>
      </c>
      <c r="P14" s="101">
        <v>104</v>
      </c>
      <c r="Q14" s="101">
        <v>0</v>
      </c>
      <c r="R14" s="101">
        <v>0</v>
      </c>
      <c r="S14" s="101">
        <v>40</v>
      </c>
      <c r="T14" s="101">
        <v>2</v>
      </c>
      <c r="U14" s="101">
        <v>2</v>
      </c>
      <c r="V14" s="101">
        <v>0</v>
      </c>
      <c r="W14" s="101">
        <v>1</v>
      </c>
      <c r="X14" s="101">
        <v>0</v>
      </c>
      <c r="Y14" s="25"/>
      <c r="Z14" s="101">
        <v>127</v>
      </c>
      <c r="AA14" s="101">
        <v>22</v>
      </c>
      <c r="AB14" s="25"/>
      <c r="AC14" s="101">
        <v>2</v>
      </c>
      <c r="AD14" s="101">
        <v>27</v>
      </c>
      <c r="AE14" s="101">
        <v>13</v>
      </c>
      <c r="AF14" s="101">
        <v>4</v>
      </c>
      <c r="AG14" s="101">
        <v>0</v>
      </c>
      <c r="AH14" s="101">
        <v>4</v>
      </c>
      <c r="AI14" s="101">
        <v>99</v>
      </c>
      <c r="AJ14" s="101"/>
    </row>
    <row r="15" spans="1:36" s="103" customFormat="1">
      <c r="A15" s="99">
        <v>2008</v>
      </c>
      <c r="B15" s="100" t="s">
        <v>181</v>
      </c>
      <c r="C15" s="101">
        <f t="shared" si="3"/>
        <v>169</v>
      </c>
      <c r="D15" s="102">
        <f>C15/$C$221</f>
        <v>2.7695837430350704E-2</v>
      </c>
      <c r="E15" s="101"/>
      <c r="F15" s="101">
        <v>4</v>
      </c>
      <c r="G15" s="101">
        <v>4</v>
      </c>
      <c r="H15" s="101">
        <v>161</v>
      </c>
      <c r="I15" s="25"/>
      <c r="J15" s="101">
        <v>2</v>
      </c>
      <c r="K15" s="101">
        <v>1</v>
      </c>
      <c r="L15" s="101">
        <v>163</v>
      </c>
      <c r="M15" s="101">
        <v>3</v>
      </c>
      <c r="N15" s="25"/>
      <c r="O15" s="101">
        <v>38</v>
      </c>
      <c r="P15" s="101">
        <v>82</v>
      </c>
      <c r="Q15" s="101">
        <v>1</v>
      </c>
      <c r="R15" s="101">
        <v>9</v>
      </c>
      <c r="S15" s="101">
        <v>34</v>
      </c>
      <c r="T15" s="101">
        <v>0</v>
      </c>
      <c r="U15" s="101">
        <v>5</v>
      </c>
      <c r="V15" s="101">
        <v>0</v>
      </c>
      <c r="W15" s="101">
        <v>0</v>
      </c>
      <c r="X15" s="101">
        <v>0</v>
      </c>
      <c r="Y15" s="25"/>
      <c r="Z15" s="101">
        <v>142</v>
      </c>
      <c r="AA15" s="101">
        <v>27</v>
      </c>
      <c r="AB15" s="25"/>
      <c r="AC15" s="101">
        <v>3</v>
      </c>
      <c r="AD15" s="101">
        <v>44</v>
      </c>
      <c r="AE15" s="101">
        <v>4</v>
      </c>
      <c r="AF15" s="101">
        <v>11</v>
      </c>
      <c r="AG15" s="101">
        <v>1</v>
      </c>
      <c r="AH15" s="101">
        <v>10</v>
      </c>
      <c r="AI15" s="101">
        <v>96</v>
      </c>
      <c r="AJ15" s="101"/>
    </row>
    <row r="16" spans="1:36" s="103" customFormat="1">
      <c r="A16" s="99">
        <v>2009</v>
      </c>
      <c r="B16" s="100" t="s">
        <v>181</v>
      </c>
      <c r="C16" s="101">
        <f t="shared" si="3"/>
        <v>114</v>
      </c>
      <c r="D16" s="102">
        <f>C16/$C$225</f>
        <v>2.6672905942910621E-2</v>
      </c>
      <c r="E16" s="101"/>
      <c r="F16" s="101">
        <v>8</v>
      </c>
      <c r="G16" s="101">
        <v>3</v>
      </c>
      <c r="H16" s="101">
        <v>103</v>
      </c>
      <c r="I16" s="25"/>
      <c r="J16" s="101">
        <v>0</v>
      </c>
      <c r="K16" s="101">
        <v>1</v>
      </c>
      <c r="L16" s="101">
        <v>110</v>
      </c>
      <c r="M16" s="101">
        <v>3</v>
      </c>
      <c r="N16" s="25"/>
      <c r="O16" s="101">
        <v>87</v>
      </c>
      <c r="P16" s="101">
        <v>4</v>
      </c>
      <c r="Q16" s="101">
        <v>1</v>
      </c>
      <c r="R16" s="101">
        <v>20</v>
      </c>
      <c r="S16" s="101">
        <v>1</v>
      </c>
      <c r="T16" s="101">
        <v>0</v>
      </c>
      <c r="U16" s="101">
        <v>1</v>
      </c>
      <c r="V16" s="101">
        <v>0</v>
      </c>
      <c r="W16" s="101">
        <v>0</v>
      </c>
      <c r="X16" s="101">
        <v>0</v>
      </c>
      <c r="Y16" s="25"/>
      <c r="Z16" s="101">
        <v>98</v>
      </c>
      <c r="AA16" s="101">
        <v>16</v>
      </c>
      <c r="AB16" s="25"/>
      <c r="AC16" s="101">
        <v>0</v>
      </c>
      <c r="AD16" s="101">
        <v>31</v>
      </c>
      <c r="AE16" s="101">
        <v>5</v>
      </c>
      <c r="AF16" s="101">
        <v>2</v>
      </c>
      <c r="AG16" s="101">
        <v>0</v>
      </c>
      <c r="AH16" s="101">
        <v>6</v>
      </c>
      <c r="AI16" s="101">
        <v>70</v>
      </c>
      <c r="AJ16" s="101"/>
    </row>
    <row r="17" spans="1:36" s="103" customFormat="1">
      <c r="A17" s="99">
        <v>2010</v>
      </c>
      <c r="B17" s="100" t="s">
        <v>181</v>
      </c>
      <c r="C17" s="101">
        <f t="shared" si="3"/>
        <v>112</v>
      </c>
      <c r="D17" s="102">
        <f>C17/$C$229</f>
        <v>2.7040077257363591E-2</v>
      </c>
      <c r="E17" s="101"/>
      <c r="F17" s="101">
        <v>11</v>
      </c>
      <c r="G17" s="101">
        <v>2</v>
      </c>
      <c r="H17" s="101">
        <v>99</v>
      </c>
      <c r="I17" s="101"/>
      <c r="J17" s="101">
        <v>3</v>
      </c>
      <c r="K17" s="101">
        <v>1</v>
      </c>
      <c r="L17" s="101">
        <v>107</v>
      </c>
      <c r="M17" s="101">
        <v>1</v>
      </c>
      <c r="N17" s="101"/>
      <c r="O17" s="101">
        <v>0</v>
      </c>
      <c r="P17" s="101">
        <v>87</v>
      </c>
      <c r="Q17" s="101">
        <v>2</v>
      </c>
      <c r="R17" s="101">
        <v>0</v>
      </c>
      <c r="S17" s="101">
        <v>18</v>
      </c>
      <c r="T17" s="101">
        <v>2</v>
      </c>
      <c r="U17" s="101">
        <v>2</v>
      </c>
      <c r="V17" s="101">
        <v>0</v>
      </c>
      <c r="W17" s="101">
        <v>1</v>
      </c>
      <c r="X17" s="101">
        <v>0</v>
      </c>
      <c r="Y17" s="101"/>
      <c r="Z17" s="101">
        <v>101</v>
      </c>
      <c r="AA17" s="101">
        <v>11</v>
      </c>
      <c r="AB17" s="101"/>
      <c r="AC17" s="101">
        <v>5</v>
      </c>
      <c r="AD17" s="101">
        <v>24</v>
      </c>
      <c r="AE17" s="101">
        <v>4</v>
      </c>
      <c r="AF17" s="101">
        <v>2</v>
      </c>
      <c r="AG17" s="101">
        <v>2</v>
      </c>
      <c r="AH17" s="101">
        <v>6</v>
      </c>
      <c r="AI17" s="101">
        <v>69</v>
      </c>
      <c r="AJ17" s="101"/>
    </row>
    <row r="18" spans="1:36" s="103" customFormat="1" ht="3.95" customHeight="1">
      <c r="A18" s="99"/>
      <c r="B18" s="100"/>
      <c r="C18" s="32"/>
      <c r="D18" s="41"/>
      <c r="E18" s="101"/>
      <c r="F18" s="32"/>
      <c r="G18" s="32"/>
      <c r="H18" s="32"/>
      <c r="I18" s="25"/>
      <c r="J18" s="32"/>
      <c r="K18" s="32"/>
      <c r="L18" s="32"/>
      <c r="M18" s="32"/>
      <c r="N18" s="25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25"/>
      <c r="Z18" s="32"/>
      <c r="AA18" s="32"/>
      <c r="AB18" s="25"/>
      <c r="AC18" s="32"/>
      <c r="AD18" s="32"/>
      <c r="AE18" s="32"/>
      <c r="AF18" s="32"/>
      <c r="AG18" s="32"/>
      <c r="AH18" s="32"/>
      <c r="AI18" s="32"/>
      <c r="AJ18" s="101"/>
    </row>
    <row r="19" spans="1:36" s="106" customFormat="1">
      <c r="A19" s="127" t="str">
        <f>"  Total "&amp;B17</f>
        <v xml:space="preserve">  Total Aerial Ladder waterway 0-94 Rear</v>
      </c>
      <c r="B19" s="127"/>
      <c r="C19" s="104">
        <f>SUM(C14:C18)</f>
        <v>544</v>
      </c>
      <c r="D19" s="105">
        <f>C19/$C$234</f>
        <v>2.7760767503572158E-2</v>
      </c>
      <c r="E19" s="104"/>
      <c r="F19" s="104">
        <f>SUM(F14:F18)</f>
        <v>30</v>
      </c>
      <c r="G19" s="104">
        <f>SUM(G14:G18)</f>
        <v>18</v>
      </c>
      <c r="H19" s="104">
        <f>SUM(H14:H18)</f>
        <v>496</v>
      </c>
      <c r="I19" s="51"/>
      <c r="J19" s="104">
        <f>SUM(J14:J18)</f>
        <v>8</v>
      </c>
      <c r="K19" s="104">
        <f>SUM(K14:K18)</f>
        <v>3</v>
      </c>
      <c r="L19" s="104">
        <f>SUM(L14:L18)</f>
        <v>522</v>
      </c>
      <c r="M19" s="104">
        <f>SUM(M14:M18)</f>
        <v>11</v>
      </c>
      <c r="N19" s="51"/>
      <c r="O19" s="104">
        <f t="shared" ref="O19:X19" si="4">SUM(O14:O18)</f>
        <v>125</v>
      </c>
      <c r="P19" s="104">
        <f t="shared" si="4"/>
        <v>277</v>
      </c>
      <c r="Q19" s="104">
        <f t="shared" si="4"/>
        <v>4</v>
      </c>
      <c r="R19" s="104">
        <f t="shared" si="4"/>
        <v>29</v>
      </c>
      <c r="S19" s="104">
        <f t="shared" si="4"/>
        <v>93</v>
      </c>
      <c r="T19" s="104">
        <f t="shared" si="4"/>
        <v>4</v>
      </c>
      <c r="U19" s="104">
        <f t="shared" si="4"/>
        <v>10</v>
      </c>
      <c r="V19" s="104">
        <f t="shared" si="4"/>
        <v>0</v>
      </c>
      <c r="W19" s="104">
        <f t="shared" si="4"/>
        <v>2</v>
      </c>
      <c r="X19" s="104">
        <f t="shared" si="4"/>
        <v>0</v>
      </c>
      <c r="Y19" s="51"/>
      <c r="Z19" s="104">
        <f>SUM(Z14:Z18)</f>
        <v>468</v>
      </c>
      <c r="AA19" s="104">
        <f>SUM(AA14:AA18)</f>
        <v>76</v>
      </c>
      <c r="AB19" s="51"/>
      <c r="AC19" s="104">
        <f t="shared" ref="AC19:AI19" si="5">SUM(AC14:AC18)</f>
        <v>10</v>
      </c>
      <c r="AD19" s="104">
        <f t="shared" si="5"/>
        <v>126</v>
      </c>
      <c r="AE19" s="104">
        <f t="shared" si="5"/>
        <v>26</v>
      </c>
      <c r="AF19" s="104">
        <f t="shared" si="5"/>
        <v>19</v>
      </c>
      <c r="AG19" s="104">
        <f t="shared" si="5"/>
        <v>3</v>
      </c>
      <c r="AH19" s="104">
        <f t="shared" si="5"/>
        <v>26</v>
      </c>
      <c r="AI19" s="104">
        <f t="shared" si="5"/>
        <v>334</v>
      </c>
      <c r="AJ19" s="104"/>
    </row>
    <row r="20" spans="1:36" s="103" customFormat="1">
      <c r="A20" s="99"/>
      <c r="B20" s="100"/>
      <c r="C20" s="101"/>
      <c r="D20" s="101"/>
      <c r="E20" s="101"/>
      <c r="F20" s="101"/>
      <c r="G20" s="101"/>
      <c r="H20" s="101"/>
      <c r="I20" s="25"/>
      <c r="J20" s="101"/>
      <c r="K20" s="101"/>
      <c r="L20" s="101"/>
      <c r="M20" s="101"/>
      <c r="N20" s="25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25"/>
      <c r="Z20" s="101"/>
      <c r="AA20" s="101"/>
      <c r="AB20" s="25"/>
      <c r="AC20" s="101"/>
      <c r="AD20" s="101"/>
      <c r="AE20" s="101"/>
      <c r="AF20" s="101"/>
      <c r="AG20" s="101"/>
      <c r="AH20" s="101"/>
      <c r="AI20" s="101"/>
      <c r="AJ20" s="101"/>
    </row>
    <row r="21" spans="1:36" s="103" customFormat="1">
      <c r="A21" s="99">
        <v>2007</v>
      </c>
      <c r="B21" s="100" t="s">
        <v>182</v>
      </c>
      <c r="C21" s="101">
        <f t="shared" ref="C21:C24" si="6">SUM(F21:H21)</f>
        <v>14</v>
      </c>
      <c r="D21" s="102">
        <f>C21/$C$217</f>
        <v>2.7569909413154787E-3</v>
      </c>
      <c r="E21" s="101"/>
      <c r="F21" s="101">
        <v>1</v>
      </c>
      <c r="G21" s="101">
        <v>0</v>
      </c>
      <c r="H21" s="101">
        <v>13</v>
      </c>
      <c r="I21" s="25"/>
      <c r="J21" s="101">
        <v>0</v>
      </c>
      <c r="K21" s="101">
        <v>0</v>
      </c>
      <c r="L21" s="101">
        <v>12</v>
      </c>
      <c r="M21" s="101">
        <v>2</v>
      </c>
      <c r="N21" s="25"/>
      <c r="O21" s="101">
        <v>0</v>
      </c>
      <c r="P21" s="101">
        <v>5</v>
      </c>
      <c r="Q21" s="101">
        <v>0</v>
      </c>
      <c r="R21" s="101">
        <v>0</v>
      </c>
      <c r="S21" s="101">
        <v>5</v>
      </c>
      <c r="T21" s="101">
        <v>0</v>
      </c>
      <c r="U21" s="101">
        <v>4</v>
      </c>
      <c r="V21" s="101">
        <v>0</v>
      </c>
      <c r="W21" s="101">
        <v>0</v>
      </c>
      <c r="X21" s="101">
        <v>0</v>
      </c>
      <c r="Y21" s="25"/>
      <c r="Z21" s="101">
        <v>3</v>
      </c>
      <c r="AA21" s="101">
        <v>11</v>
      </c>
      <c r="AB21" s="25"/>
      <c r="AC21" s="101">
        <v>1</v>
      </c>
      <c r="AD21" s="101">
        <v>2</v>
      </c>
      <c r="AE21" s="101">
        <v>0</v>
      </c>
      <c r="AF21" s="101">
        <v>0</v>
      </c>
      <c r="AG21" s="101">
        <v>0</v>
      </c>
      <c r="AH21" s="101">
        <v>0</v>
      </c>
      <c r="AI21" s="101">
        <v>11</v>
      </c>
      <c r="AJ21" s="101"/>
    </row>
    <row r="22" spans="1:36" s="103" customFormat="1">
      <c r="A22" s="99">
        <v>2008</v>
      </c>
      <c r="B22" s="100" t="s">
        <v>182</v>
      </c>
      <c r="C22" s="101">
        <f t="shared" si="6"/>
        <v>23</v>
      </c>
      <c r="D22" s="102">
        <f>C22/$C$221</f>
        <v>3.7692559816453622E-3</v>
      </c>
      <c r="E22" s="101"/>
      <c r="F22" s="101">
        <v>2</v>
      </c>
      <c r="G22" s="101">
        <v>0</v>
      </c>
      <c r="H22" s="101">
        <v>21</v>
      </c>
      <c r="I22" s="25"/>
      <c r="J22" s="101">
        <v>0</v>
      </c>
      <c r="K22" s="101">
        <v>0</v>
      </c>
      <c r="L22" s="101">
        <v>23</v>
      </c>
      <c r="M22" s="101">
        <v>0</v>
      </c>
      <c r="N22" s="25"/>
      <c r="O22" s="101">
        <v>2</v>
      </c>
      <c r="P22" s="101">
        <v>3</v>
      </c>
      <c r="Q22" s="101">
        <v>0</v>
      </c>
      <c r="R22" s="101">
        <v>7</v>
      </c>
      <c r="S22" s="101">
        <v>7</v>
      </c>
      <c r="T22" s="101">
        <v>0</v>
      </c>
      <c r="U22" s="101">
        <v>3</v>
      </c>
      <c r="V22" s="101">
        <v>0</v>
      </c>
      <c r="W22" s="101">
        <v>1</v>
      </c>
      <c r="X22" s="101">
        <v>0</v>
      </c>
      <c r="Y22" s="25"/>
      <c r="Z22" s="101">
        <v>2</v>
      </c>
      <c r="AA22" s="101">
        <v>21</v>
      </c>
      <c r="AB22" s="25"/>
      <c r="AC22" s="101">
        <v>2</v>
      </c>
      <c r="AD22" s="101">
        <v>2</v>
      </c>
      <c r="AE22" s="101">
        <v>0</v>
      </c>
      <c r="AF22" s="101">
        <v>0</v>
      </c>
      <c r="AG22" s="101">
        <v>0</v>
      </c>
      <c r="AH22" s="101">
        <v>0</v>
      </c>
      <c r="AI22" s="101">
        <v>19</v>
      </c>
      <c r="AJ22" s="101"/>
    </row>
    <row r="23" spans="1:36" s="103" customFormat="1">
      <c r="A23" s="99">
        <v>2009</v>
      </c>
      <c r="B23" s="100" t="s">
        <v>182</v>
      </c>
      <c r="C23" s="101">
        <f t="shared" si="6"/>
        <v>9</v>
      </c>
      <c r="D23" s="102">
        <f>C23/$C$225</f>
        <v>2.1057557323350493E-3</v>
      </c>
      <c r="E23" s="101"/>
      <c r="F23" s="101">
        <v>0</v>
      </c>
      <c r="G23" s="101">
        <v>0</v>
      </c>
      <c r="H23" s="101">
        <v>9</v>
      </c>
      <c r="I23" s="25"/>
      <c r="J23" s="101">
        <v>0</v>
      </c>
      <c r="K23" s="101">
        <v>0</v>
      </c>
      <c r="L23" s="101">
        <v>9</v>
      </c>
      <c r="M23" s="101">
        <v>0</v>
      </c>
      <c r="N23" s="25"/>
      <c r="O23" s="101">
        <v>3</v>
      </c>
      <c r="P23" s="101">
        <v>1</v>
      </c>
      <c r="Q23" s="101">
        <v>0</v>
      </c>
      <c r="R23" s="101">
        <v>2</v>
      </c>
      <c r="S23" s="101">
        <v>0</v>
      </c>
      <c r="T23" s="101">
        <v>0</v>
      </c>
      <c r="U23" s="101">
        <v>2</v>
      </c>
      <c r="V23" s="101">
        <v>0</v>
      </c>
      <c r="W23" s="101">
        <v>1</v>
      </c>
      <c r="X23" s="101">
        <v>0</v>
      </c>
      <c r="Y23" s="25"/>
      <c r="Z23" s="101">
        <v>1</v>
      </c>
      <c r="AA23" s="101">
        <v>8</v>
      </c>
      <c r="AB23" s="25"/>
      <c r="AC23" s="101">
        <v>1</v>
      </c>
      <c r="AD23" s="101">
        <v>0</v>
      </c>
      <c r="AE23" s="101">
        <v>0</v>
      </c>
      <c r="AF23" s="101">
        <v>0</v>
      </c>
      <c r="AG23" s="101">
        <v>0</v>
      </c>
      <c r="AH23" s="101">
        <v>0</v>
      </c>
      <c r="AI23" s="101">
        <v>8</v>
      </c>
      <c r="AJ23" s="101"/>
    </row>
    <row r="24" spans="1:36" s="103" customFormat="1">
      <c r="A24" s="99">
        <v>2010</v>
      </c>
      <c r="B24" s="100" t="s">
        <v>182</v>
      </c>
      <c r="C24" s="101">
        <f t="shared" si="6"/>
        <v>8</v>
      </c>
      <c r="D24" s="102">
        <f>C24/$C$229</f>
        <v>1.9314340898116851E-3</v>
      </c>
      <c r="E24" s="101"/>
      <c r="F24" s="101">
        <v>0</v>
      </c>
      <c r="G24" s="101">
        <v>0</v>
      </c>
      <c r="H24" s="101">
        <v>8</v>
      </c>
      <c r="I24" s="101"/>
      <c r="J24" s="101">
        <v>0</v>
      </c>
      <c r="K24" s="101">
        <v>0</v>
      </c>
      <c r="L24" s="101">
        <v>8</v>
      </c>
      <c r="M24" s="101">
        <v>0</v>
      </c>
      <c r="N24" s="101"/>
      <c r="O24" s="101">
        <v>0</v>
      </c>
      <c r="P24" s="101">
        <v>1</v>
      </c>
      <c r="Q24" s="101">
        <v>1</v>
      </c>
      <c r="R24" s="101">
        <v>0</v>
      </c>
      <c r="S24" s="101">
        <v>3</v>
      </c>
      <c r="T24" s="101">
        <v>0</v>
      </c>
      <c r="U24" s="101">
        <v>3</v>
      </c>
      <c r="V24" s="101">
        <v>0</v>
      </c>
      <c r="W24" s="101">
        <v>0</v>
      </c>
      <c r="X24" s="101">
        <v>0</v>
      </c>
      <c r="Y24" s="101"/>
      <c r="Z24" s="101">
        <v>1</v>
      </c>
      <c r="AA24" s="101">
        <v>7</v>
      </c>
      <c r="AB24" s="101"/>
      <c r="AC24" s="101">
        <v>0</v>
      </c>
      <c r="AD24" s="101">
        <v>0</v>
      </c>
      <c r="AE24" s="101">
        <v>0</v>
      </c>
      <c r="AF24" s="101">
        <v>0</v>
      </c>
      <c r="AG24" s="101">
        <v>0</v>
      </c>
      <c r="AH24" s="101">
        <v>0</v>
      </c>
      <c r="AI24" s="101">
        <v>8</v>
      </c>
      <c r="AJ24" s="101"/>
    </row>
    <row r="25" spans="1:36" s="103" customFormat="1" ht="3.95" customHeight="1">
      <c r="A25" s="99"/>
      <c r="B25" s="100"/>
      <c r="C25" s="32"/>
      <c r="D25" s="41"/>
      <c r="E25" s="101"/>
      <c r="F25" s="32"/>
      <c r="G25" s="32"/>
      <c r="H25" s="32"/>
      <c r="I25" s="25"/>
      <c r="J25" s="32"/>
      <c r="K25" s="32"/>
      <c r="L25" s="32"/>
      <c r="M25" s="32"/>
      <c r="N25" s="25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25"/>
      <c r="Z25" s="32"/>
      <c r="AA25" s="32"/>
      <c r="AB25" s="25"/>
      <c r="AC25" s="32"/>
      <c r="AD25" s="32"/>
      <c r="AE25" s="32"/>
      <c r="AF25" s="32"/>
      <c r="AG25" s="32"/>
      <c r="AH25" s="32"/>
      <c r="AI25" s="32"/>
      <c r="AJ25" s="101"/>
    </row>
    <row r="26" spans="1:36" s="106" customFormat="1">
      <c r="A26" s="127" t="str">
        <f>"  Total "&amp;B24</f>
        <v xml:space="preserve">  Total Aerial Ladder waterway 95 + Mid</v>
      </c>
      <c r="B26" s="127"/>
      <c r="C26" s="104">
        <f>SUM(C21:C25)</f>
        <v>54</v>
      </c>
      <c r="D26" s="105">
        <f>C26/$C$234</f>
        <v>2.7556644213104714E-3</v>
      </c>
      <c r="E26" s="104"/>
      <c r="F26" s="104">
        <f>SUM(F21:F25)</f>
        <v>3</v>
      </c>
      <c r="G26" s="104">
        <f>SUM(G21:G25)</f>
        <v>0</v>
      </c>
      <c r="H26" s="104">
        <f>SUM(H21:H25)</f>
        <v>51</v>
      </c>
      <c r="I26" s="51"/>
      <c r="J26" s="104">
        <f>SUM(J21:J25)</f>
        <v>0</v>
      </c>
      <c r="K26" s="104">
        <f>SUM(K21:K25)</f>
        <v>0</v>
      </c>
      <c r="L26" s="104">
        <f>SUM(L21:L25)</f>
        <v>52</v>
      </c>
      <c r="M26" s="104">
        <f>SUM(M21:M25)</f>
        <v>2</v>
      </c>
      <c r="N26" s="51"/>
      <c r="O26" s="104">
        <f t="shared" ref="O26:X26" si="7">SUM(O21:O25)</f>
        <v>5</v>
      </c>
      <c r="P26" s="104">
        <f t="shared" si="7"/>
        <v>10</v>
      </c>
      <c r="Q26" s="104">
        <f t="shared" si="7"/>
        <v>1</v>
      </c>
      <c r="R26" s="104">
        <f t="shared" si="7"/>
        <v>9</v>
      </c>
      <c r="S26" s="104">
        <f t="shared" si="7"/>
        <v>15</v>
      </c>
      <c r="T26" s="104">
        <f t="shared" si="7"/>
        <v>0</v>
      </c>
      <c r="U26" s="104">
        <f t="shared" si="7"/>
        <v>12</v>
      </c>
      <c r="V26" s="104">
        <f t="shared" si="7"/>
        <v>0</v>
      </c>
      <c r="W26" s="104">
        <f t="shared" si="7"/>
        <v>2</v>
      </c>
      <c r="X26" s="104">
        <f t="shared" si="7"/>
        <v>0</v>
      </c>
      <c r="Y26" s="51"/>
      <c r="Z26" s="104">
        <f>SUM(Z21:Z25)</f>
        <v>7</v>
      </c>
      <c r="AA26" s="104">
        <f>SUM(AA21:AA25)</f>
        <v>47</v>
      </c>
      <c r="AB26" s="51"/>
      <c r="AC26" s="104">
        <f t="shared" ref="AC26:AI26" si="8">SUM(AC21:AC25)</f>
        <v>4</v>
      </c>
      <c r="AD26" s="104">
        <f t="shared" si="8"/>
        <v>4</v>
      </c>
      <c r="AE26" s="104">
        <f t="shared" si="8"/>
        <v>0</v>
      </c>
      <c r="AF26" s="104">
        <f t="shared" si="8"/>
        <v>0</v>
      </c>
      <c r="AG26" s="104">
        <f t="shared" si="8"/>
        <v>0</v>
      </c>
      <c r="AH26" s="104">
        <f t="shared" si="8"/>
        <v>0</v>
      </c>
      <c r="AI26" s="104">
        <f t="shared" si="8"/>
        <v>46</v>
      </c>
      <c r="AJ26" s="104"/>
    </row>
    <row r="27" spans="1:36" s="103" customFormat="1">
      <c r="A27" s="99"/>
      <c r="B27" s="100"/>
      <c r="C27" s="101"/>
      <c r="D27" s="101"/>
      <c r="E27" s="101"/>
      <c r="F27" s="101"/>
      <c r="G27" s="101"/>
      <c r="H27" s="101"/>
      <c r="I27" s="25"/>
      <c r="J27" s="101"/>
      <c r="K27" s="101"/>
      <c r="L27" s="101"/>
      <c r="M27" s="101"/>
      <c r="N27" s="25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25"/>
      <c r="Z27" s="101"/>
      <c r="AA27" s="101"/>
      <c r="AB27" s="25"/>
      <c r="AC27" s="101"/>
      <c r="AD27" s="101"/>
      <c r="AE27" s="101"/>
      <c r="AF27" s="101"/>
      <c r="AG27" s="101"/>
      <c r="AH27" s="101"/>
      <c r="AI27" s="101"/>
      <c r="AJ27" s="101"/>
    </row>
    <row r="28" spans="1:36" s="103" customFormat="1">
      <c r="A28" s="99">
        <v>2007</v>
      </c>
      <c r="B28" s="100" t="s">
        <v>183</v>
      </c>
      <c r="C28" s="101">
        <f t="shared" ref="C28:C31" si="9">SUM(F28:H28)</f>
        <v>156</v>
      </c>
      <c r="D28" s="102">
        <f>C28/$C$217</f>
        <v>3.0720756203229619E-2</v>
      </c>
      <c r="E28" s="101"/>
      <c r="F28" s="101">
        <v>12</v>
      </c>
      <c r="G28" s="101">
        <v>2</v>
      </c>
      <c r="H28" s="101">
        <v>142</v>
      </c>
      <c r="I28" s="25"/>
      <c r="J28" s="101">
        <v>3</v>
      </c>
      <c r="K28" s="101">
        <v>1</v>
      </c>
      <c r="L28" s="101">
        <v>151</v>
      </c>
      <c r="M28" s="101">
        <v>1</v>
      </c>
      <c r="N28" s="25"/>
      <c r="O28" s="101">
        <v>0</v>
      </c>
      <c r="P28" s="101">
        <v>45</v>
      </c>
      <c r="Q28" s="101">
        <v>2</v>
      </c>
      <c r="R28" s="101">
        <v>0</v>
      </c>
      <c r="S28" s="101">
        <v>50</v>
      </c>
      <c r="T28" s="101">
        <v>2</v>
      </c>
      <c r="U28" s="101">
        <v>56</v>
      </c>
      <c r="V28" s="101">
        <v>0</v>
      </c>
      <c r="W28" s="101">
        <v>1</v>
      </c>
      <c r="X28" s="101">
        <v>0</v>
      </c>
      <c r="Y28" s="25"/>
      <c r="Z28" s="101">
        <v>7</v>
      </c>
      <c r="AA28" s="101">
        <v>149</v>
      </c>
      <c r="AB28" s="25"/>
      <c r="AC28" s="101">
        <v>1</v>
      </c>
      <c r="AD28" s="101">
        <v>21</v>
      </c>
      <c r="AE28" s="101">
        <v>2</v>
      </c>
      <c r="AF28" s="101">
        <v>1</v>
      </c>
      <c r="AG28" s="101">
        <v>1</v>
      </c>
      <c r="AH28" s="101">
        <v>1</v>
      </c>
      <c r="AI28" s="101">
        <v>129</v>
      </c>
      <c r="AJ28" s="101"/>
    </row>
    <row r="29" spans="1:36" s="103" customFormat="1">
      <c r="A29" s="99">
        <v>2008</v>
      </c>
      <c r="B29" s="100" t="s">
        <v>183</v>
      </c>
      <c r="C29" s="101">
        <f t="shared" si="9"/>
        <v>141</v>
      </c>
      <c r="D29" s="102">
        <f>C29/$C$221</f>
        <v>2.3107177974434612E-2</v>
      </c>
      <c r="E29" s="101"/>
      <c r="F29" s="101">
        <v>14</v>
      </c>
      <c r="G29" s="101">
        <v>1</v>
      </c>
      <c r="H29" s="101">
        <v>126</v>
      </c>
      <c r="I29" s="25"/>
      <c r="J29" s="101">
        <v>1</v>
      </c>
      <c r="K29" s="101">
        <v>0</v>
      </c>
      <c r="L29" s="101">
        <v>139</v>
      </c>
      <c r="M29" s="101">
        <v>1</v>
      </c>
      <c r="N29" s="25"/>
      <c r="O29" s="101">
        <v>13</v>
      </c>
      <c r="P29" s="101">
        <v>29</v>
      </c>
      <c r="Q29" s="101">
        <v>0</v>
      </c>
      <c r="R29" s="101">
        <v>9</v>
      </c>
      <c r="S29" s="101">
        <v>43</v>
      </c>
      <c r="T29" s="101">
        <v>0</v>
      </c>
      <c r="U29" s="101">
        <v>46</v>
      </c>
      <c r="V29" s="101">
        <v>0</v>
      </c>
      <c r="W29" s="101">
        <v>1</v>
      </c>
      <c r="X29" s="101">
        <v>0</v>
      </c>
      <c r="Y29" s="25"/>
      <c r="Z29" s="101">
        <v>8</v>
      </c>
      <c r="AA29" s="101">
        <v>133</v>
      </c>
      <c r="AB29" s="25"/>
      <c r="AC29" s="101">
        <v>2</v>
      </c>
      <c r="AD29" s="101">
        <v>19</v>
      </c>
      <c r="AE29" s="101">
        <v>3</v>
      </c>
      <c r="AF29" s="101">
        <v>1</v>
      </c>
      <c r="AG29" s="101">
        <v>0</v>
      </c>
      <c r="AH29" s="101">
        <v>3</v>
      </c>
      <c r="AI29" s="101">
        <v>113</v>
      </c>
      <c r="AJ29" s="101"/>
    </row>
    <row r="30" spans="1:36" s="103" customFormat="1">
      <c r="A30" s="99">
        <v>2009</v>
      </c>
      <c r="B30" s="100" t="s">
        <v>183</v>
      </c>
      <c r="C30" s="101">
        <f t="shared" si="9"/>
        <v>119</v>
      </c>
      <c r="D30" s="102">
        <f>C30/$C$225</f>
        <v>2.7842770238652316E-2</v>
      </c>
      <c r="E30" s="101"/>
      <c r="F30" s="101">
        <v>10</v>
      </c>
      <c r="G30" s="101">
        <v>1</v>
      </c>
      <c r="H30" s="101">
        <v>108</v>
      </c>
      <c r="I30" s="25"/>
      <c r="J30" s="101">
        <v>0</v>
      </c>
      <c r="K30" s="101">
        <v>0</v>
      </c>
      <c r="L30" s="101">
        <v>119</v>
      </c>
      <c r="M30" s="101">
        <v>0</v>
      </c>
      <c r="N30" s="25"/>
      <c r="O30" s="101">
        <v>31</v>
      </c>
      <c r="P30" s="101">
        <v>3</v>
      </c>
      <c r="Q30" s="101">
        <v>0</v>
      </c>
      <c r="R30" s="101">
        <v>47</v>
      </c>
      <c r="S30" s="101">
        <v>0</v>
      </c>
      <c r="T30" s="101">
        <v>0</v>
      </c>
      <c r="U30" s="101">
        <v>35</v>
      </c>
      <c r="V30" s="101">
        <v>0</v>
      </c>
      <c r="W30" s="101">
        <v>3</v>
      </c>
      <c r="X30" s="101">
        <v>0</v>
      </c>
      <c r="Y30" s="25"/>
      <c r="Z30" s="101">
        <v>4</v>
      </c>
      <c r="AA30" s="101">
        <v>115</v>
      </c>
      <c r="AB30" s="25"/>
      <c r="AC30" s="101">
        <v>1</v>
      </c>
      <c r="AD30" s="101">
        <v>16</v>
      </c>
      <c r="AE30" s="101">
        <v>5</v>
      </c>
      <c r="AF30" s="101">
        <v>0</v>
      </c>
      <c r="AG30" s="101">
        <v>0</v>
      </c>
      <c r="AH30" s="101">
        <v>5</v>
      </c>
      <c r="AI30" s="101">
        <v>92</v>
      </c>
      <c r="AJ30" s="101"/>
    </row>
    <row r="31" spans="1:36" s="103" customFormat="1">
      <c r="A31" s="99">
        <v>2010</v>
      </c>
      <c r="B31" s="100" t="s">
        <v>183</v>
      </c>
      <c r="C31" s="101">
        <f t="shared" si="9"/>
        <v>123</v>
      </c>
      <c r="D31" s="102">
        <f>C31/$C$229</f>
        <v>2.9695799130854659E-2</v>
      </c>
      <c r="E31" s="101"/>
      <c r="F31" s="101">
        <v>23</v>
      </c>
      <c r="G31" s="101">
        <v>0</v>
      </c>
      <c r="H31" s="101">
        <v>100</v>
      </c>
      <c r="I31" s="101"/>
      <c r="J31" s="101">
        <v>1</v>
      </c>
      <c r="K31" s="101">
        <v>0</v>
      </c>
      <c r="L31" s="101">
        <v>122</v>
      </c>
      <c r="M31" s="101">
        <v>0</v>
      </c>
      <c r="N31" s="101"/>
      <c r="O31" s="101">
        <v>0</v>
      </c>
      <c r="P31" s="101">
        <v>46</v>
      </c>
      <c r="Q31" s="101">
        <v>0</v>
      </c>
      <c r="R31" s="101">
        <v>0</v>
      </c>
      <c r="S31" s="101">
        <v>44</v>
      </c>
      <c r="T31" s="101">
        <v>1</v>
      </c>
      <c r="U31" s="101">
        <v>32</v>
      </c>
      <c r="V31" s="101">
        <v>0</v>
      </c>
      <c r="W31" s="101">
        <v>0</v>
      </c>
      <c r="X31" s="101">
        <v>0</v>
      </c>
      <c r="Y31" s="101"/>
      <c r="Z31" s="101">
        <v>1</v>
      </c>
      <c r="AA31" s="101">
        <v>122</v>
      </c>
      <c r="AB31" s="101"/>
      <c r="AC31" s="101">
        <v>9</v>
      </c>
      <c r="AD31" s="101">
        <v>13</v>
      </c>
      <c r="AE31" s="101">
        <v>5</v>
      </c>
      <c r="AF31" s="101">
        <v>0</v>
      </c>
      <c r="AG31" s="101">
        <v>1</v>
      </c>
      <c r="AH31" s="101">
        <v>0</v>
      </c>
      <c r="AI31" s="101">
        <v>95</v>
      </c>
      <c r="AJ31" s="101"/>
    </row>
    <row r="32" spans="1:36" s="103" customFormat="1" ht="3.95" customHeight="1">
      <c r="A32" s="99"/>
      <c r="B32" s="100"/>
      <c r="C32" s="32"/>
      <c r="D32" s="41"/>
      <c r="E32" s="101"/>
      <c r="F32" s="32"/>
      <c r="G32" s="32"/>
      <c r="H32" s="32"/>
      <c r="I32" s="25"/>
      <c r="J32" s="32"/>
      <c r="K32" s="32"/>
      <c r="L32" s="32"/>
      <c r="M32" s="32"/>
      <c r="N32" s="25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25"/>
      <c r="Z32" s="32"/>
      <c r="AA32" s="32"/>
      <c r="AB32" s="25"/>
      <c r="AC32" s="32"/>
      <c r="AD32" s="32"/>
      <c r="AE32" s="32"/>
      <c r="AF32" s="32"/>
      <c r="AG32" s="32"/>
      <c r="AH32" s="32"/>
      <c r="AI32" s="32"/>
      <c r="AJ32" s="101"/>
    </row>
    <row r="33" spans="1:36" s="106" customFormat="1">
      <c r="A33" s="127" t="str">
        <f>"  Total "&amp;B31</f>
        <v xml:space="preserve">  Total Aerial Ladder waterway 95 + Rear</v>
      </c>
      <c r="B33" s="127"/>
      <c r="C33" s="104">
        <f>SUM(C28:C32)</f>
        <v>539</v>
      </c>
      <c r="D33" s="105">
        <f>C33/$C$234</f>
        <v>2.7505613390487856E-2</v>
      </c>
      <c r="E33" s="104"/>
      <c r="F33" s="104">
        <f>SUM(F28:F32)</f>
        <v>59</v>
      </c>
      <c r="G33" s="104">
        <f>SUM(G28:G32)</f>
        <v>4</v>
      </c>
      <c r="H33" s="104">
        <f>SUM(H28:H32)</f>
        <v>476</v>
      </c>
      <c r="I33" s="51"/>
      <c r="J33" s="104">
        <f>SUM(J28:J32)</f>
        <v>5</v>
      </c>
      <c r="K33" s="104">
        <f>SUM(K28:K32)</f>
        <v>1</v>
      </c>
      <c r="L33" s="104">
        <f>SUM(L28:L32)</f>
        <v>531</v>
      </c>
      <c r="M33" s="104">
        <f>SUM(M28:M32)</f>
        <v>2</v>
      </c>
      <c r="N33" s="51"/>
      <c r="O33" s="104">
        <f t="shared" ref="O33:X33" si="10">SUM(O28:O32)</f>
        <v>44</v>
      </c>
      <c r="P33" s="104">
        <f t="shared" si="10"/>
        <v>123</v>
      </c>
      <c r="Q33" s="104">
        <f t="shared" si="10"/>
        <v>2</v>
      </c>
      <c r="R33" s="104">
        <f t="shared" si="10"/>
        <v>56</v>
      </c>
      <c r="S33" s="104">
        <f t="shared" si="10"/>
        <v>137</v>
      </c>
      <c r="T33" s="104">
        <f t="shared" si="10"/>
        <v>3</v>
      </c>
      <c r="U33" s="104">
        <f t="shared" si="10"/>
        <v>169</v>
      </c>
      <c r="V33" s="104">
        <f t="shared" si="10"/>
        <v>0</v>
      </c>
      <c r="W33" s="104">
        <f t="shared" si="10"/>
        <v>5</v>
      </c>
      <c r="X33" s="104">
        <f t="shared" si="10"/>
        <v>0</v>
      </c>
      <c r="Y33" s="51"/>
      <c r="Z33" s="104">
        <f>SUM(Z28:Z32)</f>
        <v>20</v>
      </c>
      <c r="AA33" s="104">
        <f>SUM(AA28:AA32)</f>
        <v>519</v>
      </c>
      <c r="AB33" s="51"/>
      <c r="AC33" s="104">
        <f t="shared" ref="AC33:AI33" si="11">SUM(AC28:AC32)</f>
        <v>13</v>
      </c>
      <c r="AD33" s="104">
        <f t="shared" si="11"/>
        <v>69</v>
      </c>
      <c r="AE33" s="104">
        <f t="shared" si="11"/>
        <v>15</v>
      </c>
      <c r="AF33" s="104">
        <f t="shared" si="11"/>
        <v>2</v>
      </c>
      <c r="AG33" s="104">
        <f t="shared" si="11"/>
        <v>2</v>
      </c>
      <c r="AH33" s="104">
        <f t="shared" si="11"/>
        <v>9</v>
      </c>
      <c r="AI33" s="104">
        <f t="shared" si="11"/>
        <v>429</v>
      </c>
      <c r="AJ33" s="104"/>
    </row>
    <row r="34" spans="1:36" s="103" customFormat="1">
      <c r="A34" s="99"/>
      <c r="B34" s="100"/>
      <c r="C34" s="101"/>
      <c r="D34" s="101"/>
      <c r="E34" s="101"/>
      <c r="F34" s="101"/>
      <c r="G34" s="101"/>
      <c r="H34" s="101"/>
      <c r="I34" s="25"/>
      <c r="J34" s="101"/>
      <c r="K34" s="101"/>
      <c r="L34" s="101"/>
      <c r="M34" s="101"/>
      <c r="N34" s="25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25"/>
      <c r="Z34" s="101"/>
      <c r="AA34" s="101"/>
      <c r="AB34" s="25"/>
      <c r="AC34" s="101"/>
      <c r="AD34" s="101"/>
      <c r="AE34" s="101"/>
      <c r="AF34" s="101"/>
      <c r="AG34" s="101"/>
      <c r="AH34" s="101"/>
      <c r="AI34" s="101"/>
      <c r="AJ34" s="101"/>
    </row>
    <row r="35" spans="1:36" s="103" customFormat="1">
      <c r="A35" s="99">
        <v>2007</v>
      </c>
      <c r="B35" s="100" t="s">
        <v>184</v>
      </c>
      <c r="C35" s="101">
        <f t="shared" ref="C35:C38" si="12">SUM(F35:H35)</f>
        <v>25</v>
      </c>
      <c r="D35" s="102">
        <f>C35/$C$217</f>
        <v>4.9231981094919261E-3</v>
      </c>
      <c r="E35" s="101"/>
      <c r="F35" s="101">
        <v>0</v>
      </c>
      <c r="G35" s="101">
        <v>0</v>
      </c>
      <c r="H35" s="101">
        <v>25</v>
      </c>
      <c r="I35" s="25"/>
      <c r="J35" s="101">
        <v>0</v>
      </c>
      <c r="K35" s="101">
        <v>0</v>
      </c>
      <c r="L35" s="101">
        <v>25</v>
      </c>
      <c r="M35" s="101">
        <v>0</v>
      </c>
      <c r="N35" s="25"/>
      <c r="O35" s="101">
        <v>0</v>
      </c>
      <c r="P35" s="101">
        <v>11</v>
      </c>
      <c r="Q35" s="101">
        <v>0</v>
      </c>
      <c r="R35" s="101">
        <v>0</v>
      </c>
      <c r="S35" s="101">
        <v>2</v>
      </c>
      <c r="T35" s="101">
        <v>0</v>
      </c>
      <c r="U35" s="101">
        <v>12</v>
      </c>
      <c r="V35" s="101">
        <v>0</v>
      </c>
      <c r="W35" s="101">
        <v>0</v>
      </c>
      <c r="X35" s="101">
        <v>0</v>
      </c>
      <c r="Y35" s="25"/>
      <c r="Z35" s="101">
        <v>12</v>
      </c>
      <c r="AA35" s="101">
        <v>13</v>
      </c>
      <c r="AB35" s="25"/>
      <c r="AC35" s="101">
        <v>0</v>
      </c>
      <c r="AD35" s="101">
        <v>1</v>
      </c>
      <c r="AE35" s="101">
        <v>0</v>
      </c>
      <c r="AF35" s="101">
        <v>0</v>
      </c>
      <c r="AG35" s="101">
        <v>0</v>
      </c>
      <c r="AH35" s="101">
        <v>0</v>
      </c>
      <c r="AI35" s="101">
        <v>24</v>
      </c>
      <c r="AJ35" s="101"/>
    </row>
    <row r="36" spans="1:36" s="103" customFormat="1">
      <c r="A36" s="99">
        <v>2008</v>
      </c>
      <c r="B36" s="100" t="s">
        <v>184</v>
      </c>
      <c r="C36" s="101">
        <f t="shared" si="12"/>
        <v>14</v>
      </c>
      <c r="D36" s="102">
        <f>C36/$C$221</f>
        <v>2.2943297279580466E-3</v>
      </c>
      <c r="E36" s="101"/>
      <c r="F36" s="101">
        <v>1</v>
      </c>
      <c r="G36" s="101">
        <v>0</v>
      </c>
      <c r="H36" s="101">
        <v>13</v>
      </c>
      <c r="I36" s="25"/>
      <c r="J36" s="101">
        <v>0</v>
      </c>
      <c r="K36" s="101">
        <v>0</v>
      </c>
      <c r="L36" s="101">
        <v>14</v>
      </c>
      <c r="M36" s="101">
        <v>0</v>
      </c>
      <c r="N36" s="25"/>
      <c r="O36" s="101">
        <v>0</v>
      </c>
      <c r="P36" s="101">
        <v>9</v>
      </c>
      <c r="Q36" s="101">
        <v>0</v>
      </c>
      <c r="R36" s="101">
        <v>0</v>
      </c>
      <c r="S36" s="101">
        <v>1</v>
      </c>
      <c r="T36" s="101">
        <v>0</v>
      </c>
      <c r="U36" s="101">
        <v>4</v>
      </c>
      <c r="V36" s="101">
        <v>0</v>
      </c>
      <c r="W36" s="101">
        <v>0</v>
      </c>
      <c r="X36" s="101">
        <v>0</v>
      </c>
      <c r="Y36" s="25"/>
      <c r="Z36" s="101">
        <v>10</v>
      </c>
      <c r="AA36" s="101">
        <v>4</v>
      </c>
      <c r="AB36" s="25"/>
      <c r="AC36" s="101">
        <v>0</v>
      </c>
      <c r="AD36" s="101">
        <v>0</v>
      </c>
      <c r="AE36" s="101">
        <v>0</v>
      </c>
      <c r="AF36" s="101">
        <v>0</v>
      </c>
      <c r="AG36" s="101">
        <v>0</v>
      </c>
      <c r="AH36" s="101">
        <v>0</v>
      </c>
      <c r="AI36" s="101">
        <v>14</v>
      </c>
      <c r="AJ36" s="101"/>
    </row>
    <row r="37" spans="1:36" s="103" customFormat="1">
      <c r="A37" s="99">
        <v>2009</v>
      </c>
      <c r="B37" s="100" t="s">
        <v>184</v>
      </c>
      <c r="C37" s="101">
        <f t="shared" si="12"/>
        <v>21</v>
      </c>
      <c r="D37" s="102">
        <f>C37/$C$225</f>
        <v>4.9134300421151142E-3</v>
      </c>
      <c r="E37" s="101"/>
      <c r="F37" s="101">
        <v>0</v>
      </c>
      <c r="G37" s="101">
        <v>0</v>
      </c>
      <c r="H37" s="101">
        <v>21</v>
      </c>
      <c r="I37" s="25"/>
      <c r="J37" s="101">
        <v>1</v>
      </c>
      <c r="K37" s="101">
        <v>0</v>
      </c>
      <c r="L37" s="101">
        <v>20</v>
      </c>
      <c r="M37" s="101">
        <v>0</v>
      </c>
      <c r="N37" s="25"/>
      <c r="O37" s="101">
        <v>8</v>
      </c>
      <c r="P37" s="101">
        <v>0</v>
      </c>
      <c r="Q37" s="101">
        <v>0</v>
      </c>
      <c r="R37" s="101">
        <v>3</v>
      </c>
      <c r="S37" s="101">
        <v>0</v>
      </c>
      <c r="T37" s="101">
        <v>0</v>
      </c>
      <c r="U37" s="101">
        <v>10</v>
      </c>
      <c r="V37" s="101">
        <v>0</v>
      </c>
      <c r="W37" s="101">
        <v>0</v>
      </c>
      <c r="X37" s="101">
        <v>0</v>
      </c>
      <c r="Y37" s="25"/>
      <c r="Z37" s="101">
        <v>9</v>
      </c>
      <c r="AA37" s="101">
        <v>12</v>
      </c>
      <c r="AB37" s="25"/>
      <c r="AC37" s="101">
        <v>0</v>
      </c>
      <c r="AD37" s="101">
        <v>0</v>
      </c>
      <c r="AE37" s="101">
        <v>0</v>
      </c>
      <c r="AF37" s="101">
        <v>0</v>
      </c>
      <c r="AG37" s="101">
        <v>0</v>
      </c>
      <c r="AH37" s="101">
        <v>0</v>
      </c>
      <c r="AI37" s="101">
        <v>21</v>
      </c>
      <c r="AJ37" s="101"/>
    </row>
    <row r="38" spans="1:36" s="103" customFormat="1">
      <c r="A38" s="99">
        <v>2010</v>
      </c>
      <c r="B38" s="100" t="s">
        <v>184</v>
      </c>
      <c r="C38" s="101">
        <f t="shared" si="12"/>
        <v>10</v>
      </c>
      <c r="D38" s="102">
        <f>C38/$C$229</f>
        <v>2.4142926122646064E-3</v>
      </c>
      <c r="E38" s="101"/>
      <c r="F38" s="101">
        <v>2</v>
      </c>
      <c r="G38" s="101">
        <v>2</v>
      </c>
      <c r="H38" s="101">
        <v>6</v>
      </c>
      <c r="I38" s="101"/>
      <c r="J38" s="101">
        <v>0</v>
      </c>
      <c r="K38" s="101">
        <v>0</v>
      </c>
      <c r="L38" s="101">
        <v>10</v>
      </c>
      <c r="M38" s="101">
        <v>0</v>
      </c>
      <c r="N38" s="101"/>
      <c r="O38" s="101">
        <v>0</v>
      </c>
      <c r="P38" s="101">
        <v>6</v>
      </c>
      <c r="Q38" s="101">
        <v>0</v>
      </c>
      <c r="R38" s="101">
        <v>0</v>
      </c>
      <c r="S38" s="101">
        <v>2</v>
      </c>
      <c r="T38" s="101">
        <v>0</v>
      </c>
      <c r="U38" s="101">
        <v>2</v>
      </c>
      <c r="V38" s="101">
        <v>0</v>
      </c>
      <c r="W38" s="101">
        <v>0</v>
      </c>
      <c r="X38" s="101">
        <v>0</v>
      </c>
      <c r="Y38" s="101"/>
      <c r="Z38" s="101">
        <v>7</v>
      </c>
      <c r="AA38" s="101">
        <v>3</v>
      </c>
      <c r="AB38" s="101"/>
      <c r="AC38" s="101">
        <v>1</v>
      </c>
      <c r="AD38" s="101">
        <v>2</v>
      </c>
      <c r="AE38" s="101">
        <v>0</v>
      </c>
      <c r="AF38" s="101">
        <v>0</v>
      </c>
      <c r="AG38" s="101">
        <v>1</v>
      </c>
      <c r="AH38" s="101">
        <v>0</v>
      </c>
      <c r="AI38" s="101">
        <v>6</v>
      </c>
      <c r="AJ38" s="101"/>
    </row>
    <row r="39" spans="1:36" s="103" customFormat="1" ht="3.95" customHeight="1">
      <c r="A39" s="99"/>
      <c r="B39" s="100"/>
      <c r="C39" s="32"/>
      <c r="D39" s="41"/>
      <c r="E39" s="101"/>
      <c r="F39" s="32"/>
      <c r="G39" s="32"/>
      <c r="H39" s="32"/>
      <c r="I39" s="25"/>
      <c r="J39" s="32"/>
      <c r="K39" s="32"/>
      <c r="L39" s="32"/>
      <c r="M39" s="32"/>
      <c r="N39" s="25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25"/>
      <c r="Z39" s="32"/>
      <c r="AA39" s="32"/>
      <c r="AB39" s="25"/>
      <c r="AC39" s="32"/>
      <c r="AD39" s="32"/>
      <c r="AE39" s="32"/>
      <c r="AF39" s="32"/>
      <c r="AG39" s="32"/>
      <c r="AH39" s="32"/>
      <c r="AI39" s="32"/>
      <c r="AJ39" s="101"/>
    </row>
    <row r="40" spans="1:36" s="106" customFormat="1">
      <c r="A40" s="127" t="str">
        <f>"  Total "&amp;B38</f>
        <v xml:space="preserve">  Total Aerial Platform, 0-85 Mid</v>
      </c>
      <c r="B40" s="127"/>
      <c r="C40" s="104">
        <f>SUM(C35:C39)</f>
        <v>70</v>
      </c>
      <c r="D40" s="105">
        <f>C40/$C$234</f>
        <v>3.5721575831802409E-3</v>
      </c>
      <c r="E40" s="104"/>
      <c r="F40" s="104">
        <f>SUM(F35:F39)</f>
        <v>3</v>
      </c>
      <c r="G40" s="104">
        <f>SUM(G35:G39)</f>
        <v>2</v>
      </c>
      <c r="H40" s="104">
        <f>SUM(H35:H39)</f>
        <v>65</v>
      </c>
      <c r="I40" s="51"/>
      <c r="J40" s="104">
        <f>SUM(J35:J39)</f>
        <v>1</v>
      </c>
      <c r="K40" s="104">
        <f>SUM(K35:K39)</f>
        <v>0</v>
      </c>
      <c r="L40" s="104">
        <f>SUM(L35:L39)</f>
        <v>69</v>
      </c>
      <c r="M40" s="104">
        <f>SUM(M35:M39)</f>
        <v>0</v>
      </c>
      <c r="N40" s="51"/>
      <c r="O40" s="104">
        <f t="shared" ref="O40:X40" si="13">SUM(O35:O39)</f>
        <v>8</v>
      </c>
      <c r="P40" s="104">
        <f t="shared" si="13"/>
        <v>26</v>
      </c>
      <c r="Q40" s="104">
        <f t="shared" si="13"/>
        <v>0</v>
      </c>
      <c r="R40" s="104">
        <f t="shared" si="13"/>
        <v>3</v>
      </c>
      <c r="S40" s="104">
        <f t="shared" si="13"/>
        <v>5</v>
      </c>
      <c r="T40" s="104">
        <f t="shared" si="13"/>
        <v>0</v>
      </c>
      <c r="U40" s="104">
        <f t="shared" si="13"/>
        <v>28</v>
      </c>
      <c r="V40" s="104">
        <f t="shared" si="13"/>
        <v>0</v>
      </c>
      <c r="W40" s="104">
        <f t="shared" si="13"/>
        <v>0</v>
      </c>
      <c r="X40" s="104">
        <f t="shared" si="13"/>
        <v>0</v>
      </c>
      <c r="Y40" s="51"/>
      <c r="Z40" s="104">
        <f>SUM(Z35:Z39)</f>
        <v>38</v>
      </c>
      <c r="AA40" s="104">
        <f>SUM(AA35:AA39)</f>
        <v>32</v>
      </c>
      <c r="AB40" s="51"/>
      <c r="AC40" s="104">
        <f t="shared" ref="AC40:AI40" si="14">SUM(AC35:AC39)</f>
        <v>1</v>
      </c>
      <c r="AD40" s="104">
        <f t="shared" si="14"/>
        <v>3</v>
      </c>
      <c r="AE40" s="104">
        <f t="shared" si="14"/>
        <v>0</v>
      </c>
      <c r="AF40" s="104">
        <f t="shared" si="14"/>
        <v>0</v>
      </c>
      <c r="AG40" s="104">
        <f t="shared" si="14"/>
        <v>1</v>
      </c>
      <c r="AH40" s="104">
        <f t="shared" si="14"/>
        <v>0</v>
      </c>
      <c r="AI40" s="104">
        <f t="shared" si="14"/>
        <v>65</v>
      </c>
      <c r="AJ40" s="104"/>
    </row>
    <row r="41" spans="1:36" s="103" customFormat="1">
      <c r="A41" s="99"/>
      <c r="B41" s="100"/>
      <c r="C41" s="101"/>
      <c r="D41" s="101"/>
      <c r="E41" s="101"/>
      <c r="F41" s="101"/>
      <c r="G41" s="101"/>
      <c r="H41" s="101"/>
      <c r="I41" s="25"/>
      <c r="J41" s="101"/>
      <c r="K41" s="101"/>
      <c r="L41" s="101"/>
      <c r="M41" s="101"/>
      <c r="N41" s="25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25"/>
      <c r="Z41" s="101"/>
      <c r="AA41" s="101"/>
      <c r="AB41" s="25"/>
      <c r="AC41" s="101"/>
      <c r="AD41" s="101"/>
      <c r="AE41" s="101"/>
      <c r="AF41" s="101"/>
      <c r="AG41" s="101"/>
      <c r="AH41" s="101"/>
      <c r="AI41" s="101"/>
      <c r="AJ41" s="101"/>
    </row>
    <row r="42" spans="1:36" s="103" customFormat="1">
      <c r="A42" s="99">
        <v>2007</v>
      </c>
      <c r="B42" s="100" t="s">
        <v>185</v>
      </c>
      <c r="C42" s="101">
        <f t="shared" ref="C42:C45" si="15">SUM(F42:H42)</f>
        <v>10</v>
      </c>
      <c r="D42" s="102">
        <f>C42/$C$217</f>
        <v>1.9692792437967705E-3</v>
      </c>
      <c r="E42" s="101"/>
      <c r="F42" s="101">
        <v>0</v>
      </c>
      <c r="G42" s="101">
        <v>0</v>
      </c>
      <c r="H42" s="101">
        <v>10</v>
      </c>
      <c r="I42" s="25"/>
      <c r="J42" s="101">
        <v>0</v>
      </c>
      <c r="K42" s="101">
        <v>1</v>
      </c>
      <c r="L42" s="101">
        <v>8</v>
      </c>
      <c r="M42" s="101">
        <v>1</v>
      </c>
      <c r="N42" s="25"/>
      <c r="O42" s="101">
        <v>0</v>
      </c>
      <c r="P42" s="101">
        <v>7</v>
      </c>
      <c r="Q42" s="101">
        <v>0</v>
      </c>
      <c r="R42" s="101">
        <v>0</v>
      </c>
      <c r="S42" s="101">
        <v>2</v>
      </c>
      <c r="T42" s="101">
        <v>0</v>
      </c>
      <c r="U42" s="101">
        <v>1</v>
      </c>
      <c r="V42" s="101">
        <v>0</v>
      </c>
      <c r="W42" s="101">
        <v>0</v>
      </c>
      <c r="X42" s="101">
        <v>0</v>
      </c>
      <c r="Y42" s="25"/>
      <c r="Z42" s="101">
        <v>3</v>
      </c>
      <c r="AA42" s="101">
        <v>7</v>
      </c>
      <c r="AB42" s="25"/>
      <c r="AC42" s="101">
        <v>0</v>
      </c>
      <c r="AD42" s="101">
        <v>0</v>
      </c>
      <c r="AE42" s="101">
        <v>0</v>
      </c>
      <c r="AF42" s="101">
        <v>0</v>
      </c>
      <c r="AG42" s="101">
        <v>0</v>
      </c>
      <c r="AH42" s="101">
        <v>0</v>
      </c>
      <c r="AI42" s="101">
        <v>10</v>
      </c>
      <c r="AJ42" s="101"/>
    </row>
    <row r="43" spans="1:36" s="103" customFormat="1">
      <c r="A43" s="99">
        <v>2008</v>
      </c>
      <c r="B43" s="100" t="s">
        <v>185</v>
      </c>
      <c r="C43" s="101">
        <f t="shared" si="15"/>
        <v>18</v>
      </c>
      <c r="D43" s="102">
        <f>C43/$C$221</f>
        <v>2.9498525073746312E-3</v>
      </c>
      <c r="E43" s="101"/>
      <c r="F43" s="101">
        <v>0</v>
      </c>
      <c r="G43" s="101">
        <v>0</v>
      </c>
      <c r="H43" s="101">
        <v>18</v>
      </c>
      <c r="I43" s="25"/>
      <c r="J43" s="101">
        <v>0</v>
      </c>
      <c r="K43" s="101">
        <v>0</v>
      </c>
      <c r="L43" s="101">
        <v>18</v>
      </c>
      <c r="M43" s="101">
        <v>0</v>
      </c>
      <c r="N43" s="25"/>
      <c r="O43" s="101">
        <v>1</v>
      </c>
      <c r="P43" s="101">
        <v>14</v>
      </c>
      <c r="Q43" s="101">
        <v>0</v>
      </c>
      <c r="R43" s="101">
        <v>0</v>
      </c>
      <c r="S43" s="101">
        <v>3</v>
      </c>
      <c r="T43" s="101">
        <v>0</v>
      </c>
      <c r="U43" s="101">
        <v>0</v>
      </c>
      <c r="V43" s="101">
        <v>0</v>
      </c>
      <c r="W43" s="101">
        <v>0</v>
      </c>
      <c r="X43" s="101">
        <v>0</v>
      </c>
      <c r="Y43" s="25"/>
      <c r="Z43" s="101">
        <v>11</v>
      </c>
      <c r="AA43" s="101">
        <v>7</v>
      </c>
      <c r="AB43" s="25"/>
      <c r="AC43" s="101">
        <v>2</v>
      </c>
      <c r="AD43" s="101">
        <v>3</v>
      </c>
      <c r="AE43" s="101">
        <v>0</v>
      </c>
      <c r="AF43" s="101">
        <v>0</v>
      </c>
      <c r="AG43" s="101">
        <v>0</v>
      </c>
      <c r="AH43" s="101">
        <v>1</v>
      </c>
      <c r="AI43" s="101">
        <v>12</v>
      </c>
      <c r="AJ43" s="101"/>
    </row>
    <row r="44" spans="1:36" s="103" customFormat="1">
      <c r="A44" s="99">
        <v>2009</v>
      </c>
      <c r="B44" s="100" t="s">
        <v>185</v>
      </c>
      <c r="C44" s="101">
        <f t="shared" si="15"/>
        <v>8</v>
      </c>
      <c r="D44" s="102">
        <f>C44/$C$225</f>
        <v>1.8717828731867104E-3</v>
      </c>
      <c r="E44" s="101"/>
      <c r="F44" s="101">
        <v>0</v>
      </c>
      <c r="G44" s="101">
        <v>3</v>
      </c>
      <c r="H44" s="101">
        <v>5</v>
      </c>
      <c r="I44" s="25"/>
      <c r="J44" s="101">
        <v>1</v>
      </c>
      <c r="K44" s="101">
        <v>0</v>
      </c>
      <c r="L44" s="101">
        <v>6</v>
      </c>
      <c r="M44" s="101">
        <v>1</v>
      </c>
      <c r="N44" s="25"/>
      <c r="O44" s="101">
        <v>4</v>
      </c>
      <c r="P44" s="101">
        <v>0</v>
      </c>
      <c r="Q44" s="101">
        <v>0</v>
      </c>
      <c r="R44" s="101">
        <v>1</v>
      </c>
      <c r="S44" s="101">
        <v>0</v>
      </c>
      <c r="T44" s="101">
        <v>0</v>
      </c>
      <c r="U44" s="101">
        <v>0</v>
      </c>
      <c r="V44" s="101">
        <v>0</v>
      </c>
      <c r="W44" s="101">
        <v>3</v>
      </c>
      <c r="X44" s="101">
        <v>0</v>
      </c>
      <c r="Y44" s="25"/>
      <c r="Z44" s="101">
        <v>1</v>
      </c>
      <c r="AA44" s="101">
        <v>7</v>
      </c>
      <c r="AB44" s="25"/>
      <c r="AC44" s="101">
        <v>1</v>
      </c>
      <c r="AD44" s="101">
        <v>4</v>
      </c>
      <c r="AE44" s="101">
        <v>0</v>
      </c>
      <c r="AF44" s="101">
        <v>0</v>
      </c>
      <c r="AG44" s="101">
        <v>1</v>
      </c>
      <c r="AH44" s="101">
        <v>0</v>
      </c>
      <c r="AI44" s="101">
        <v>2</v>
      </c>
      <c r="AJ44" s="101"/>
    </row>
    <row r="45" spans="1:36" s="103" customFormat="1">
      <c r="A45" s="99">
        <v>2010</v>
      </c>
      <c r="B45" s="100" t="s">
        <v>185</v>
      </c>
      <c r="C45" s="101">
        <f t="shared" si="15"/>
        <v>5</v>
      </c>
      <c r="D45" s="102">
        <f>C45/$C$229</f>
        <v>1.2071463061323032E-3</v>
      </c>
      <c r="E45" s="101"/>
      <c r="F45" s="101">
        <v>0</v>
      </c>
      <c r="G45" s="101">
        <v>0</v>
      </c>
      <c r="H45" s="101">
        <v>5</v>
      </c>
      <c r="I45" s="101"/>
      <c r="J45" s="101">
        <v>0</v>
      </c>
      <c r="K45" s="101">
        <v>0</v>
      </c>
      <c r="L45" s="101">
        <v>4</v>
      </c>
      <c r="M45" s="101">
        <v>1</v>
      </c>
      <c r="N45" s="101"/>
      <c r="O45" s="101">
        <v>0</v>
      </c>
      <c r="P45" s="101">
        <v>3</v>
      </c>
      <c r="Q45" s="101">
        <v>0</v>
      </c>
      <c r="R45" s="101">
        <v>0</v>
      </c>
      <c r="S45" s="101">
        <v>1</v>
      </c>
      <c r="T45" s="101">
        <v>0</v>
      </c>
      <c r="U45" s="101">
        <v>1</v>
      </c>
      <c r="V45" s="101">
        <v>0</v>
      </c>
      <c r="W45" s="101">
        <v>0</v>
      </c>
      <c r="X45" s="101">
        <v>0</v>
      </c>
      <c r="Y45" s="101"/>
      <c r="Z45" s="101">
        <v>3</v>
      </c>
      <c r="AA45" s="101">
        <v>2</v>
      </c>
      <c r="AB45" s="101"/>
      <c r="AC45" s="101">
        <v>1</v>
      </c>
      <c r="AD45" s="101">
        <v>1</v>
      </c>
      <c r="AE45" s="101">
        <v>0</v>
      </c>
      <c r="AF45" s="101">
        <v>0</v>
      </c>
      <c r="AG45" s="101">
        <v>0</v>
      </c>
      <c r="AH45" s="101">
        <v>0</v>
      </c>
      <c r="AI45" s="101">
        <v>3</v>
      </c>
      <c r="AJ45" s="101"/>
    </row>
    <row r="46" spans="1:36" s="103" customFormat="1" ht="3.95" customHeight="1">
      <c r="A46" s="99"/>
      <c r="B46" s="100"/>
      <c r="C46" s="32"/>
      <c r="D46" s="41"/>
      <c r="E46" s="101"/>
      <c r="F46" s="32"/>
      <c r="G46" s="32"/>
      <c r="H46" s="32"/>
      <c r="I46" s="25"/>
      <c r="J46" s="32"/>
      <c r="K46" s="32"/>
      <c r="L46" s="32"/>
      <c r="M46" s="32"/>
      <c r="N46" s="25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25"/>
      <c r="Z46" s="32"/>
      <c r="AA46" s="32"/>
      <c r="AB46" s="25"/>
      <c r="AC46" s="32"/>
      <c r="AD46" s="32"/>
      <c r="AE46" s="32"/>
      <c r="AF46" s="32"/>
      <c r="AG46" s="32"/>
      <c r="AH46" s="32"/>
      <c r="AI46" s="32"/>
      <c r="AJ46" s="101"/>
    </row>
    <row r="47" spans="1:36" s="106" customFormat="1">
      <c r="A47" s="127" t="str">
        <f>"  Total "&amp;B45</f>
        <v xml:space="preserve">  Total Aerial Platform, 0-85 Rear</v>
      </c>
      <c r="B47" s="127"/>
      <c r="C47" s="104">
        <f>SUM(C42:C46)</f>
        <v>41</v>
      </c>
      <c r="D47" s="105">
        <f>C47/$C$234</f>
        <v>2.0922637272912841E-3</v>
      </c>
      <c r="E47" s="104"/>
      <c r="F47" s="104">
        <f>SUM(F42:F46)</f>
        <v>0</v>
      </c>
      <c r="G47" s="104">
        <f>SUM(G42:G46)</f>
        <v>3</v>
      </c>
      <c r="H47" s="104">
        <f>SUM(H42:H46)</f>
        <v>38</v>
      </c>
      <c r="I47" s="51"/>
      <c r="J47" s="104">
        <f>SUM(J42:J46)</f>
        <v>1</v>
      </c>
      <c r="K47" s="104">
        <f>SUM(K42:K46)</f>
        <v>1</v>
      </c>
      <c r="L47" s="104">
        <f>SUM(L42:L46)</f>
        <v>36</v>
      </c>
      <c r="M47" s="104">
        <f>SUM(M42:M46)</f>
        <v>3</v>
      </c>
      <c r="N47" s="51"/>
      <c r="O47" s="104">
        <f t="shared" ref="O47:X47" si="16">SUM(O42:O46)</f>
        <v>5</v>
      </c>
      <c r="P47" s="104">
        <f t="shared" si="16"/>
        <v>24</v>
      </c>
      <c r="Q47" s="104">
        <f t="shared" si="16"/>
        <v>0</v>
      </c>
      <c r="R47" s="104">
        <f t="shared" si="16"/>
        <v>1</v>
      </c>
      <c r="S47" s="104">
        <f t="shared" si="16"/>
        <v>6</v>
      </c>
      <c r="T47" s="104">
        <f t="shared" si="16"/>
        <v>0</v>
      </c>
      <c r="U47" s="104">
        <f t="shared" si="16"/>
        <v>2</v>
      </c>
      <c r="V47" s="104">
        <f t="shared" si="16"/>
        <v>0</v>
      </c>
      <c r="W47" s="104">
        <f t="shared" si="16"/>
        <v>3</v>
      </c>
      <c r="X47" s="104">
        <f t="shared" si="16"/>
        <v>0</v>
      </c>
      <c r="Y47" s="51"/>
      <c r="Z47" s="104">
        <f>SUM(Z42:Z46)</f>
        <v>18</v>
      </c>
      <c r="AA47" s="104">
        <f>SUM(AA42:AA46)</f>
        <v>23</v>
      </c>
      <c r="AB47" s="51"/>
      <c r="AC47" s="104">
        <f t="shared" ref="AC47:AI47" si="17">SUM(AC42:AC46)</f>
        <v>4</v>
      </c>
      <c r="AD47" s="104">
        <f t="shared" si="17"/>
        <v>8</v>
      </c>
      <c r="AE47" s="104">
        <f t="shared" si="17"/>
        <v>0</v>
      </c>
      <c r="AF47" s="104">
        <f t="shared" si="17"/>
        <v>0</v>
      </c>
      <c r="AG47" s="104">
        <f t="shared" si="17"/>
        <v>1</v>
      </c>
      <c r="AH47" s="104">
        <f t="shared" si="17"/>
        <v>1</v>
      </c>
      <c r="AI47" s="104">
        <f t="shared" si="17"/>
        <v>27</v>
      </c>
      <c r="AJ47" s="104"/>
    </row>
    <row r="48" spans="1:36" s="103" customFormat="1">
      <c r="A48" s="99"/>
      <c r="B48" s="100"/>
      <c r="C48" s="101"/>
      <c r="D48" s="101"/>
      <c r="E48" s="101"/>
      <c r="F48" s="101"/>
      <c r="G48" s="101"/>
      <c r="H48" s="101"/>
      <c r="I48" s="25"/>
      <c r="J48" s="101"/>
      <c r="K48" s="101"/>
      <c r="L48" s="101"/>
      <c r="M48" s="101"/>
      <c r="N48" s="25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25"/>
      <c r="Z48" s="101"/>
      <c r="AA48" s="101"/>
      <c r="AB48" s="25"/>
      <c r="AC48" s="101"/>
      <c r="AD48" s="101"/>
      <c r="AE48" s="101"/>
      <c r="AF48" s="101"/>
      <c r="AG48" s="101"/>
      <c r="AH48" s="101"/>
      <c r="AI48" s="101"/>
      <c r="AJ48" s="101"/>
    </row>
    <row r="49" spans="1:36" s="103" customFormat="1">
      <c r="A49" s="99">
        <v>2007</v>
      </c>
      <c r="B49" s="100" t="s">
        <v>186</v>
      </c>
      <c r="C49" s="101">
        <f t="shared" ref="C49:C52" si="18">SUM(F49:H49)</f>
        <v>62</v>
      </c>
      <c r="D49" s="102">
        <f>C49/$C$217</f>
        <v>1.2209531311539977E-2</v>
      </c>
      <c r="E49" s="101"/>
      <c r="F49" s="101">
        <v>3</v>
      </c>
      <c r="G49" s="101">
        <v>0</v>
      </c>
      <c r="H49" s="101">
        <v>59</v>
      </c>
      <c r="I49" s="25"/>
      <c r="J49" s="101">
        <v>2</v>
      </c>
      <c r="K49" s="101">
        <v>0</v>
      </c>
      <c r="L49" s="101">
        <v>60</v>
      </c>
      <c r="M49" s="101">
        <v>0</v>
      </c>
      <c r="N49" s="25"/>
      <c r="O49" s="101">
        <v>1</v>
      </c>
      <c r="P49" s="101">
        <v>16</v>
      </c>
      <c r="Q49" s="101">
        <v>0</v>
      </c>
      <c r="R49" s="101">
        <v>0</v>
      </c>
      <c r="S49" s="101">
        <v>34</v>
      </c>
      <c r="T49" s="101">
        <v>0</v>
      </c>
      <c r="U49" s="101">
        <v>10</v>
      </c>
      <c r="V49" s="101">
        <v>0</v>
      </c>
      <c r="W49" s="101">
        <v>1</v>
      </c>
      <c r="X49" s="101">
        <v>0</v>
      </c>
      <c r="Y49" s="25"/>
      <c r="Z49" s="101">
        <v>2</v>
      </c>
      <c r="AA49" s="101">
        <v>60</v>
      </c>
      <c r="AB49" s="25"/>
      <c r="AC49" s="101">
        <v>0</v>
      </c>
      <c r="AD49" s="101">
        <v>3</v>
      </c>
      <c r="AE49" s="101">
        <v>0</v>
      </c>
      <c r="AF49" s="101">
        <v>0</v>
      </c>
      <c r="AG49" s="101">
        <v>0</v>
      </c>
      <c r="AH49" s="101">
        <v>0</v>
      </c>
      <c r="AI49" s="101">
        <v>59</v>
      </c>
      <c r="AJ49" s="101"/>
    </row>
    <row r="50" spans="1:36" s="103" customFormat="1">
      <c r="A50" s="99">
        <v>2008</v>
      </c>
      <c r="B50" s="100" t="s">
        <v>186</v>
      </c>
      <c r="C50" s="101">
        <f t="shared" si="18"/>
        <v>74</v>
      </c>
      <c r="D50" s="102">
        <f>C50/$C$221</f>
        <v>1.2127171419206818E-2</v>
      </c>
      <c r="E50" s="101"/>
      <c r="F50" s="101">
        <v>2</v>
      </c>
      <c r="G50" s="101">
        <v>1</v>
      </c>
      <c r="H50" s="101">
        <v>71</v>
      </c>
      <c r="I50" s="25"/>
      <c r="J50" s="101">
        <v>0</v>
      </c>
      <c r="K50" s="101">
        <v>0</v>
      </c>
      <c r="L50" s="101">
        <v>73</v>
      </c>
      <c r="M50" s="101">
        <v>1</v>
      </c>
      <c r="N50" s="25"/>
      <c r="O50" s="101">
        <v>22</v>
      </c>
      <c r="P50" s="101">
        <v>10</v>
      </c>
      <c r="Q50" s="101">
        <v>0</v>
      </c>
      <c r="R50" s="101">
        <v>12</v>
      </c>
      <c r="S50" s="101">
        <v>18</v>
      </c>
      <c r="T50" s="101">
        <v>0</v>
      </c>
      <c r="U50" s="101">
        <v>12</v>
      </c>
      <c r="V50" s="101">
        <v>0</v>
      </c>
      <c r="W50" s="101">
        <v>0</v>
      </c>
      <c r="X50" s="101">
        <v>0</v>
      </c>
      <c r="Y50" s="25"/>
      <c r="Z50" s="101">
        <v>4</v>
      </c>
      <c r="AA50" s="101">
        <v>70</v>
      </c>
      <c r="AB50" s="25"/>
      <c r="AC50" s="101">
        <v>0</v>
      </c>
      <c r="AD50" s="101">
        <v>7</v>
      </c>
      <c r="AE50" s="101">
        <v>1</v>
      </c>
      <c r="AF50" s="101">
        <v>0</v>
      </c>
      <c r="AG50" s="101">
        <v>0</v>
      </c>
      <c r="AH50" s="101">
        <v>1</v>
      </c>
      <c r="AI50" s="101">
        <v>65</v>
      </c>
      <c r="AJ50" s="101"/>
    </row>
    <row r="51" spans="1:36" s="103" customFormat="1">
      <c r="A51" s="99">
        <v>2009</v>
      </c>
      <c r="B51" s="100" t="s">
        <v>186</v>
      </c>
      <c r="C51" s="101">
        <f t="shared" si="18"/>
        <v>55</v>
      </c>
      <c r="D51" s="102">
        <f>C51/$C$225</f>
        <v>1.2868507253158634E-2</v>
      </c>
      <c r="E51" s="101"/>
      <c r="F51" s="101">
        <v>1</v>
      </c>
      <c r="G51" s="101">
        <v>0</v>
      </c>
      <c r="H51" s="101">
        <v>54</v>
      </c>
      <c r="I51" s="25"/>
      <c r="J51" s="101">
        <v>2</v>
      </c>
      <c r="K51" s="101">
        <v>1</v>
      </c>
      <c r="L51" s="101">
        <v>51</v>
      </c>
      <c r="M51" s="101">
        <v>1</v>
      </c>
      <c r="N51" s="25"/>
      <c r="O51" s="101">
        <v>20</v>
      </c>
      <c r="P51" s="101">
        <v>0</v>
      </c>
      <c r="Q51" s="101">
        <v>0</v>
      </c>
      <c r="R51" s="101">
        <v>23</v>
      </c>
      <c r="S51" s="101">
        <v>0</v>
      </c>
      <c r="T51" s="101">
        <v>0</v>
      </c>
      <c r="U51" s="101">
        <v>12</v>
      </c>
      <c r="V51" s="101">
        <v>0</v>
      </c>
      <c r="W51" s="101">
        <v>0</v>
      </c>
      <c r="X51" s="101">
        <v>0</v>
      </c>
      <c r="Y51" s="25"/>
      <c r="Z51" s="101">
        <v>1</v>
      </c>
      <c r="AA51" s="101">
        <v>54</v>
      </c>
      <c r="AB51" s="25"/>
      <c r="AC51" s="101">
        <v>0</v>
      </c>
      <c r="AD51" s="101">
        <v>3</v>
      </c>
      <c r="AE51" s="101">
        <v>0</v>
      </c>
      <c r="AF51" s="101">
        <v>0</v>
      </c>
      <c r="AG51" s="101">
        <v>0</v>
      </c>
      <c r="AH51" s="101">
        <v>0</v>
      </c>
      <c r="AI51" s="101">
        <v>52</v>
      </c>
      <c r="AJ51" s="101"/>
    </row>
    <row r="52" spans="1:36" s="103" customFormat="1">
      <c r="A52" s="99">
        <v>2010</v>
      </c>
      <c r="B52" s="100" t="s">
        <v>186</v>
      </c>
      <c r="C52" s="101">
        <f t="shared" si="18"/>
        <v>43</v>
      </c>
      <c r="D52" s="102">
        <f>C52/$C$229</f>
        <v>1.0381458232737808E-2</v>
      </c>
      <c r="E52" s="101"/>
      <c r="F52" s="101">
        <v>5</v>
      </c>
      <c r="G52" s="101">
        <v>1</v>
      </c>
      <c r="H52" s="101">
        <v>37</v>
      </c>
      <c r="I52" s="101"/>
      <c r="J52" s="101">
        <v>0</v>
      </c>
      <c r="K52" s="101">
        <v>0</v>
      </c>
      <c r="L52" s="101">
        <v>43</v>
      </c>
      <c r="M52" s="101">
        <v>0</v>
      </c>
      <c r="N52" s="101"/>
      <c r="O52" s="101">
        <v>0</v>
      </c>
      <c r="P52" s="101">
        <v>17</v>
      </c>
      <c r="Q52" s="101">
        <v>0</v>
      </c>
      <c r="R52" s="101">
        <v>0</v>
      </c>
      <c r="S52" s="101">
        <v>18</v>
      </c>
      <c r="T52" s="101">
        <v>0</v>
      </c>
      <c r="U52" s="101">
        <v>8</v>
      </c>
      <c r="V52" s="101">
        <v>0</v>
      </c>
      <c r="W52" s="101">
        <v>0</v>
      </c>
      <c r="X52" s="101">
        <v>0</v>
      </c>
      <c r="Y52" s="101"/>
      <c r="Z52" s="101">
        <v>1</v>
      </c>
      <c r="AA52" s="101">
        <v>42</v>
      </c>
      <c r="AB52" s="101"/>
      <c r="AC52" s="101">
        <v>0</v>
      </c>
      <c r="AD52" s="101">
        <v>3</v>
      </c>
      <c r="AE52" s="101">
        <v>0</v>
      </c>
      <c r="AF52" s="101">
        <v>0</v>
      </c>
      <c r="AG52" s="101">
        <v>0</v>
      </c>
      <c r="AH52" s="101">
        <v>0</v>
      </c>
      <c r="AI52" s="101">
        <v>40</v>
      </c>
      <c r="AJ52" s="101"/>
    </row>
    <row r="53" spans="1:36" s="103" customFormat="1" ht="3.95" customHeight="1">
      <c r="A53" s="99"/>
      <c r="B53" s="100"/>
      <c r="C53" s="32"/>
      <c r="D53" s="41"/>
      <c r="E53" s="101"/>
      <c r="F53" s="32"/>
      <c r="G53" s="32"/>
      <c r="H53" s="32"/>
      <c r="I53" s="25"/>
      <c r="J53" s="32"/>
      <c r="K53" s="32"/>
      <c r="L53" s="32"/>
      <c r="M53" s="32"/>
      <c r="N53" s="25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25"/>
      <c r="Z53" s="32"/>
      <c r="AA53" s="32"/>
      <c r="AB53" s="25"/>
      <c r="AC53" s="32"/>
      <c r="AD53" s="32"/>
      <c r="AE53" s="32"/>
      <c r="AF53" s="32"/>
      <c r="AG53" s="32"/>
      <c r="AH53" s="32"/>
      <c r="AI53" s="32"/>
      <c r="AJ53" s="101"/>
    </row>
    <row r="54" spans="1:36" s="106" customFormat="1">
      <c r="A54" s="127" t="str">
        <f>"  Total "&amp;B52</f>
        <v xml:space="preserve">  Total Aerial Platform, 86 + Mid</v>
      </c>
      <c r="B54" s="127"/>
      <c r="C54" s="104">
        <f>SUM(C49:C53)</f>
        <v>234</v>
      </c>
      <c r="D54" s="105">
        <f>C54/$C$234</f>
        <v>1.1941212492345376E-2</v>
      </c>
      <c r="E54" s="104"/>
      <c r="F54" s="104">
        <f>SUM(F49:F53)</f>
        <v>11</v>
      </c>
      <c r="G54" s="104">
        <f>SUM(G49:G53)</f>
        <v>2</v>
      </c>
      <c r="H54" s="104">
        <f>SUM(H49:H53)</f>
        <v>221</v>
      </c>
      <c r="I54" s="51"/>
      <c r="J54" s="104">
        <f>SUM(J49:J53)</f>
        <v>4</v>
      </c>
      <c r="K54" s="104">
        <f>SUM(K49:K53)</f>
        <v>1</v>
      </c>
      <c r="L54" s="104">
        <f>SUM(L49:L53)</f>
        <v>227</v>
      </c>
      <c r="M54" s="104">
        <f>SUM(M49:M53)</f>
        <v>2</v>
      </c>
      <c r="N54" s="51"/>
      <c r="O54" s="104">
        <f t="shared" ref="O54:X54" si="19">SUM(O49:O53)</f>
        <v>43</v>
      </c>
      <c r="P54" s="104">
        <f t="shared" si="19"/>
        <v>43</v>
      </c>
      <c r="Q54" s="104">
        <f t="shared" si="19"/>
        <v>0</v>
      </c>
      <c r="R54" s="104">
        <f t="shared" si="19"/>
        <v>35</v>
      </c>
      <c r="S54" s="104">
        <f t="shared" si="19"/>
        <v>70</v>
      </c>
      <c r="T54" s="104">
        <f t="shared" si="19"/>
        <v>0</v>
      </c>
      <c r="U54" s="104">
        <f t="shared" si="19"/>
        <v>42</v>
      </c>
      <c r="V54" s="104">
        <f t="shared" si="19"/>
        <v>0</v>
      </c>
      <c r="W54" s="104">
        <f t="shared" si="19"/>
        <v>1</v>
      </c>
      <c r="X54" s="104">
        <f t="shared" si="19"/>
        <v>0</v>
      </c>
      <c r="Y54" s="51"/>
      <c r="Z54" s="104">
        <f>SUM(Z49:Z53)</f>
        <v>8</v>
      </c>
      <c r="AA54" s="104">
        <f>SUM(AA49:AA53)</f>
        <v>226</v>
      </c>
      <c r="AB54" s="51"/>
      <c r="AC54" s="104">
        <f t="shared" ref="AC54:AI54" si="20">SUM(AC49:AC53)</f>
        <v>0</v>
      </c>
      <c r="AD54" s="104">
        <f t="shared" si="20"/>
        <v>16</v>
      </c>
      <c r="AE54" s="104">
        <f t="shared" si="20"/>
        <v>1</v>
      </c>
      <c r="AF54" s="104">
        <f t="shared" si="20"/>
        <v>0</v>
      </c>
      <c r="AG54" s="104">
        <f t="shared" si="20"/>
        <v>0</v>
      </c>
      <c r="AH54" s="104">
        <f t="shared" si="20"/>
        <v>1</v>
      </c>
      <c r="AI54" s="104">
        <f t="shared" si="20"/>
        <v>216</v>
      </c>
      <c r="AJ54" s="104"/>
    </row>
    <row r="55" spans="1:36" s="103" customFormat="1">
      <c r="A55" s="99"/>
      <c r="B55" s="100"/>
      <c r="C55" s="101"/>
      <c r="D55" s="101"/>
      <c r="E55" s="101"/>
      <c r="F55" s="101"/>
      <c r="G55" s="101"/>
      <c r="H55" s="101"/>
      <c r="I55" s="25"/>
      <c r="J55" s="101"/>
      <c r="K55" s="101"/>
      <c r="L55" s="101"/>
      <c r="M55" s="101"/>
      <c r="N55" s="25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25"/>
      <c r="Z55" s="101"/>
      <c r="AA55" s="101"/>
      <c r="AB55" s="25"/>
      <c r="AC55" s="101"/>
      <c r="AD55" s="101"/>
      <c r="AE55" s="101"/>
      <c r="AF55" s="101"/>
      <c r="AG55" s="101"/>
      <c r="AH55" s="101"/>
      <c r="AI55" s="101"/>
      <c r="AJ55" s="101"/>
    </row>
    <row r="56" spans="1:36" s="103" customFormat="1">
      <c r="A56" s="99">
        <v>2007</v>
      </c>
      <c r="B56" s="100" t="s">
        <v>187</v>
      </c>
      <c r="C56" s="101">
        <f t="shared" ref="C56:C59" si="21">SUM(F56:H56)</f>
        <v>108</v>
      </c>
      <c r="D56" s="102">
        <f>C56/$C$217</f>
        <v>2.126821583300512E-2</v>
      </c>
      <c r="E56" s="101"/>
      <c r="F56" s="101">
        <v>6</v>
      </c>
      <c r="G56" s="101">
        <v>8</v>
      </c>
      <c r="H56" s="101">
        <v>94</v>
      </c>
      <c r="I56" s="25"/>
      <c r="J56" s="101">
        <v>0</v>
      </c>
      <c r="K56" s="101">
        <v>0</v>
      </c>
      <c r="L56" s="101">
        <v>106</v>
      </c>
      <c r="M56" s="101">
        <v>2</v>
      </c>
      <c r="N56" s="25"/>
      <c r="O56" s="101">
        <v>0</v>
      </c>
      <c r="P56" s="101">
        <v>26</v>
      </c>
      <c r="Q56" s="101">
        <v>1</v>
      </c>
      <c r="R56" s="101">
        <v>1</v>
      </c>
      <c r="S56" s="101">
        <v>57</v>
      </c>
      <c r="T56" s="101">
        <v>1</v>
      </c>
      <c r="U56" s="101">
        <v>21</v>
      </c>
      <c r="V56" s="101">
        <v>0</v>
      </c>
      <c r="W56" s="101">
        <v>1</v>
      </c>
      <c r="X56" s="101">
        <v>0</v>
      </c>
      <c r="Y56" s="25"/>
      <c r="Z56" s="101">
        <v>1</v>
      </c>
      <c r="AA56" s="101">
        <v>107</v>
      </c>
      <c r="AB56" s="25"/>
      <c r="AC56" s="101">
        <v>1</v>
      </c>
      <c r="AD56" s="101">
        <v>10</v>
      </c>
      <c r="AE56" s="101">
        <v>5</v>
      </c>
      <c r="AF56" s="101">
        <v>0</v>
      </c>
      <c r="AG56" s="101">
        <v>2</v>
      </c>
      <c r="AH56" s="101">
        <v>2</v>
      </c>
      <c r="AI56" s="101">
        <v>88</v>
      </c>
      <c r="AJ56" s="101"/>
    </row>
    <row r="57" spans="1:36" s="103" customFormat="1">
      <c r="A57" s="99">
        <v>2008</v>
      </c>
      <c r="B57" s="100" t="s">
        <v>187</v>
      </c>
      <c r="C57" s="101">
        <f t="shared" si="21"/>
        <v>133</v>
      </c>
      <c r="D57" s="102">
        <f>C57/$C$221</f>
        <v>2.1796132415601441E-2</v>
      </c>
      <c r="E57" s="101"/>
      <c r="F57" s="101">
        <v>10</v>
      </c>
      <c r="G57" s="101">
        <v>4</v>
      </c>
      <c r="H57" s="101">
        <v>119</v>
      </c>
      <c r="I57" s="25"/>
      <c r="J57" s="101">
        <v>1</v>
      </c>
      <c r="K57" s="101">
        <v>0</v>
      </c>
      <c r="L57" s="101">
        <v>132</v>
      </c>
      <c r="M57" s="101">
        <v>0</v>
      </c>
      <c r="N57" s="25"/>
      <c r="O57" s="101">
        <v>10</v>
      </c>
      <c r="P57" s="101">
        <v>31</v>
      </c>
      <c r="Q57" s="101">
        <v>0</v>
      </c>
      <c r="R57" s="101">
        <v>14</v>
      </c>
      <c r="S57" s="101">
        <v>54</v>
      </c>
      <c r="T57" s="101">
        <v>0</v>
      </c>
      <c r="U57" s="101">
        <v>24</v>
      </c>
      <c r="V57" s="101">
        <v>0</v>
      </c>
      <c r="W57" s="101">
        <v>0</v>
      </c>
      <c r="X57" s="101">
        <v>0</v>
      </c>
      <c r="Y57" s="25"/>
      <c r="Z57" s="101">
        <v>4</v>
      </c>
      <c r="AA57" s="101">
        <v>129</v>
      </c>
      <c r="AB57" s="25"/>
      <c r="AC57" s="101">
        <v>1</v>
      </c>
      <c r="AD57" s="101">
        <v>20</v>
      </c>
      <c r="AE57" s="101">
        <v>1</v>
      </c>
      <c r="AF57" s="101">
        <v>0</v>
      </c>
      <c r="AG57" s="101">
        <v>3</v>
      </c>
      <c r="AH57" s="101">
        <v>2</v>
      </c>
      <c r="AI57" s="101">
        <v>106</v>
      </c>
      <c r="AJ57" s="101"/>
    </row>
    <row r="58" spans="1:36" s="103" customFormat="1">
      <c r="A58" s="99">
        <v>2009</v>
      </c>
      <c r="B58" s="100" t="s">
        <v>187</v>
      </c>
      <c r="C58" s="101">
        <f t="shared" si="21"/>
        <v>72</v>
      </c>
      <c r="D58" s="102">
        <f>C58/$C$225</f>
        <v>1.6846045858680395E-2</v>
      </c>
      <c r="E58" s="101"/>
      <c r="F58" s="101">
        <v>7</v>
      </c>
      <c r="G58" s="101">
        <v>3</v>
      </c>
      <c r="H58" s="101">
        <v>62</v>
      </c>
      <c r="I58" s="25"/>
      <c r="J58" s="101">
        <v>2</v>
      </c>
      <c r="K58" s="101">
        <v>3</v>
      </c>
      <c r="L58" s="101">
        <v>65</v>
      </c>
      <c r="M58" s="101">
        <v>2</v>
      </c>
      <c r="N58" s="25"/>
      <c r="O58" s="101">
        <v>15</v>
      </c>
      <c r="P58" s="101">
        <v>1</v>
      </c>
      <c r="Q58" s="101">
        <v>0</v>
      </c>
      <c r="R58" s="101">
        <v>43</v>
      </c>
      <c r="S58" s="101">
        <v>0</v>
      </c>
      <c r="T58" s="101">
        <v>0</v>
      </c>
      <c r="U58" s="101">
        <v>11</v>
      </c>
      <c r="V58" s="101">
        <v>0</v>
      </c>
      <c r="W58" s="101">
        <v>2</v>
      </c>
      <c r="X58" s="101">
        <v>0</v>
      </c>
      <c r="Y58" s="25"/>
      <c r="Z58" s="101">
        <v>1</v>
      </c>
      <c r="AA58" s="101">
        <v>71</v>
      </c>
      <c r="AB58" s="25"/>
      <c r="AC58" s="101">
        <v>0</v>
      </c>
      <c r="AD58" s="101">
        <v>12</v>
      </c>
      <c r="AE58" s="101">
        <v>1</v>
      </c>
      <c r="AF58" s="101">
        <v>1</v>
      </c>
      <c r="AG58" s="101">
        <v>2</v>
      </c>
      <c r="AH58" s="101">
        <v>0</v>
      </c>
      <c r="AI58" s="101">
        <v>56</v>
      </c>
      <c r="AJ58" s="101"/>
    </row>
    <row r="59" spans="1:36" s="103" customFormat="1">
      <c r="A59" s="99">
        <v>2010</v>
      </c>
      <c r="B59" s="100" t="s">
        <v>187</v>
      </c>
      <c r="C59" s="101">
        <f t="shared" si="21"/>
        <v>110</v>
      </c>
      <c r="D59" s="102">
        <f>C59/$C$229</f>
        <v>2.6557218734910671E-2</v>
      </c>
      <c r="E59" s="101"/>
      <c r="F59" s="101">
        <v>8</v>
      </c>
      <c r="G59" s="101">
        <v>5</v>
      </c>
      <c r="H59" s="101">
        <v>97</v>
      </c>
      <c r="I59" s="101"/>
      <c r="J59" s="101">
        <v>0</v>
      </c>
      <c r="K59" s="101">
        <v>1</v>
      </c>
      <c r="L59" s="101">
        <v>108</v>
      </c>
      <c r="M59" s="101">
        <v>1</v>
      </c>
      <c r="N59" s="101"/>
      <c r="O59" s="101">
        <v>0</v>
      </c>
      <c r="P59" s="101">
        <v>16</v>
      </c>
      <c r="Q59" s="101">
        <v>1</v>
      </c>
      <c r="R59" s="101">
        <v>0</v>
      </c>
      <c r="S59" s="101">
        <v>66</v>
      </c>
      <c r="T59" s="101">
        <v>2</v>
      </c>
      <c r="U59" s="101">
        <v>24</v>
      </c>
      <c r="V59" s="101">
        <v>0</v>
      </c>
      <c r="W59" s="101">
        <v>1</v>
      </c>
      <c r="X59" s="101">
        <v>0</v>
      </c>
      <c r="Y59" s="101"/>
      <c r="Z59" s="101">
        <v>0</v>
      </c>
      <c r="AA59" s="101">
        <v>110</v>
      </c>
      <c r="AB59" s="101"/>
      <c r="AC59" s="101">
        <v>2</v>
      </c>
      <c r="AD59" s="101">
        <v>9</v>
      </c>
      <c r="AE59" s="101">
        <v>2</v>
      </c>
      <c r="AF59" s="101">
        <v>1</v>
      </c>
      <c r="AG59" s="101">
        <v>1</v>
      </c>
      <c r="AH59" s="101">
        <v>7</v>
      </c>
      <c r="AI59" s="101">
        <v>88</v>
      </c>
      <c r="AJ59" s="101"/>
    </row>
    <row r="60" spans="1:36" s="103" customFormat="1" ht="3.95" customHeight="1">
      <c r="A60" s="99"/>
      <c r="B60" s="100"/>
      <c r="C60" s="32"/>
      <c r="D60" s="41"/>
      <c r="E60" s="101"/>
      <c r="F60" s="32"/>
      <c r="G60" s="32"/>
      <c r="H60" s="32"/>
      <c r="I60" s="25"/>
      <c r="J60" s="32"/>
      <c r="K60" s="32"/>
      <c r="L60" s="32"/>
      <c r="M60" s="32"/>
      <c r="N60" s="25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25"/>
      <c r="Z60" s="32"/>
      <c r="AA60" s="32"/>
      <c r="AB60" s="25"/>
      <c r="AC60" s="32"/>
      <c r="AD60" s="32"/>
      <c r="AE60" s="32"/>
      <c r="AF60" s="32"/>
      <c r="AG60" s="32"/>
      <c r="AH60" s="32"/>
      <c r="AI60" s="32"/>
      <c r="AJ60" s="101"/>
    </row>
    <row r="61" spans="1:36" s="106" customFormat="1">
      <c r="A61" s="127" t="str">
        <f>"  Total "&amp;B59</f>
        <v xml:space="preserve">  Total Aerial Platform, 86 + Rear</v>
      </c>
      <c r="B61" s="127"/>
      <c r="C61" s="104">
        <f>SUM(C56:C60)</f>
        <v>423</v>
      </c>
      <c r="D61" s="105">
        <f>C61/$C$234</f>
        <v>2.1586037966932026E-2</v>
      </c>
      <c r="E61" s="104"/>
      <c r="F61" s="104">
        <f>SUM(F56:F60)</f>
        <v>31</v>
      </c>
      <c r="G61" s="104">
        <f>SUM(G56:G60)</f>
        <v>20</v>
      </c>
      <c r="H61" s="104">
        <f>SUM(H56:H60)</f>
        <v>372</v>
      </c>
      <c r="I61" s="51"/>
      <c r="J61" s="104">
        <f>SUM(J56:J60)</f>
        <v>3</v>
      </c>
      <c r="K61" s="104">
        <f>SUM(K56:K60)</f>
        <v>4</v>
      </c>
      <c r="L61" s="104">
        <f>SUM(L56:L60)</f>
        <v>411</v>
      </c>
      <c r="M61" s="104">
        <f>SUM(M56:M60)</f>
        <v>5</v>
      </c>
      <c r="N61" s="51"/>
      <c r="O61" s="104">
        <f t="shared" ref="O61:X61" si="22">SUM(O56:O60)</f>
        <v>25</v>
      </c>
      <c r="P61" s="104">
        <f t="shared" si="22"/>
        <v>74</v>
      </c>
      <c r="Q61" s="104">
        <f t="shared" si="22"/>
        <v>2</v>
      </c>
      <c r="R61" s="104">
        <f t="shared" si="22"/>
        <v>58</v>
      </c>
      <c r="S61" s="104">
        <f t="shared" si="22"/>
        <v>177</v>
      </c>
      <c r="T61" s="104">
        <f t="shared" si="22"/>
        <v>3</v>
      </c>
      <c r="U61" s="104">
        <f t="shared" si="22"/>
        <v>80</v>
      </c>
      <c r="V61" s="104">
        <f t="shared" si="22"/>
        <v>0</v>
      </c>
      <c r="W61" s="104">
        <f t="shared" si="22"/>
        <v>4</v>
      </c>
      <c r="X61" s="104">
        <f t="shared" si="22"/>
        <v>0</v>
      </c>
      <c r="Y61" s="51"/>
      <c r="Z61" s="104">
        <f>SUM(Z56:Z60)</f>
        <v>6</v>
      </c>
      <c r="AA61" s="104">
        <f>SUM(AA56:AA60)</f>
        <v>417</v>
      </c>
      <c r="AB61" s="51"/>
      <c r="AC61" s="104">
        <f t="shared" ref="AC61:AI61" si="23">SUM(AC56:AC60)</f>
        <v>4</v>
      </c>
      <c r="AD61" s="104">
        <f t="shared" si="23"/>
        <v>51</v>
      </c>
      <c r="AE61" s="104">
        <f t="shared" si="23"/>
        <v>9</v>
      </c>
      <c r="AF61" s="104">
        <f t="shared" si="23"/>
        <v>2</v>
      </c>
      <c r="AG61" s="104">
        <f t="shared" si="23"/>
        <v>8</v>
      </c>
      <c r="AH61" s="104">
        <f t="shared" si="23"/>
        <v>11</v>
      </c>
      <c r="AI61" s="104">
        <f t="shared" si="23"/>
        <v>338</v>
      </c>
      <c r="AJ61" s="104"/>
    </row>
    <row r="62" spans="1:36" s="103" customFormat="1">
      <c r="A62" s="99"/>
      <c r="B62" s="100"/>
      <c r="C62" s="101"/>
      <c r="D62" s="101"/>
      <c r="E62" s="101"/>
      <c r="F62" s="101"/>
      <c r="G62" s="101"/>
      <c r="H62" s="101"/>
      <c r="I62" s="25"/>
      <c r="J62" s="101"/>
      <c r="K62" s="101"/>
      <c r="L62" s="101"/>
      <c r="M62" s="101"/>
      <c r="N62" s="25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25"/>
      <c r="Z62" s="101"/>
      <c r="AA62" s="101"/>
      <c r="AB62" s="25"/>
      <c r="AC62" s="101"/>
      <c r="AD62" s="101"/>
      <c r="AE62" s="101"/>
      <c r="AF62" s="101"/>
      <c r="AG62" s="101"/>
      <c r="AH62" s="101"/>
      <c r="AI62" s="101"/>
      <c r="AJ62" s="101"/>
    </row>
    <row r="63" spans="1:36" s="103" customFormat="1">
      <c r="A63" s="99">
        <v>2007</v>
      </c>
      <c r="B63" s="100" t="s">
        <v>188</v>
      </c>
      <c r="C63" s="101">
        <f t="shared" ref="C63:C66" si="24">SUM(F63:H63)</f>
        <v>16</v>
      </c>
      <c r="D63" s="102">
        <f>C63/$C$217</f>
        <v>3.1508467900748325E-3</v>
      </c>
      <c r="E63" s="101"/>
      <c r="F63" s="101">
        <v>4</v>
      </c>
      <c r="G63" s="101">
        <v>4</v>
      </c>
      <c r="H63" s="101">
        <v>8</v>
      </c>
      <c r="I63" s="25"/>
      <c r="J63" s="101">
        <v>0</v>
      </c>
      <c r="K63" s="101">
        <v>0</v>
      </c>
      <c r="L63" s="101">
        <v>16</v>
      </c>
      <c r="M63" s="101">
        <v>0</v>
      </c>
      <c r="N63" s="25"/>
      <c r="O63" s="101">
        <v>0</v>
      </c>
      <c r="P63" s="101">
        <v>5</v>
      </c>
      <c r="Q63" s="101">
        <v>0</v>
      </c>
      <c r="R63" s="101">
        <v>0</v>
      </c>
      <c r="S63" s="101">
        <v>10</v>
      </c>
      <c r="T63" s="101">
        <v>1</v>
      </c>
      <c r="U63" s="101">
        <v>0</v>
      </c>
      <c r="V63" s="101">
        <v>0</v>
      </c>
      <c r="W63" s="101">
        <v>0</v>
      </c>
      <c r="X63" s="101">
        <v>0</v>
      </c>
      <c r="Y63" s="25"/>
      <c r="Z63" s="101">
        <v>0</v>
      </c>
      <c r="AA63" s="101">
        <v>16</v>
      </c>
      <c r="AB63" s="25"/>
      <c r="AC63" s="101">
        <v>0</v>
      </c>
      <c r="AD63" s="101">
        <v>0</v>
      </c>
      <c r="AE63" s="101">
        <v>0</v>
      </c>
      <c r="AF63" s="101">
        <v>4</v>
      </c>
      <c r="AG63" s="101">
        <v>0</v>
      </c>
      <c r="AH63" s="101">
        <v>0</v>
      </c>
      <c r="AI63" s="101">
        <v>12</v>
      </c>
      <c r="AJ63" s="101"/>
    </row>
    <row r="64" spans="1:36" s="103" customFormat="1">
      <c r="A64" s="99">
        <v>2008</v>
      </c>
      <c r="B64" s="100" t="s">
        <v>188</v>
      </c>
      <c r="C64" s="101">
        <f t="shared" si="24"/>
        <v>10</v>
      </c>
      <c r="D64" s="102">
        <f>C64/$C$221</f>
        <v>1.6388069485414618E-3</v>
      </c>
      <c r="E64" s="101"/>
      <c r="F64" s="101">
        <v>4</v>
      </c>
      <c r="G64" s="101">
        <v>2</v>
      </c>
      <c r="H64" s="101">
        <v>4</v>
      </c>
      <c r="I64" s="25"/>
      <c r="J64" s="101">
        <v>0</v>
      </c>
      <c r="K64" s="101">
        <v>0</v>
      </c>
      <c r="L64" s="101">
        <v>10</v>
      </c>
      <c r="M64" s="101">
        <v>0</v>
      </c>
      <c r="N64" s="25"/>
      <c r="O64" s="101">
        <v>0</v>
      </c>
      <c r="P64" s="101">
        <v>2</v>
      </c>
      <c r="Q64" s="101">
        <v>0</v>
      </c>
      <c r="R64" s="101">
        <v>0</v>
      </c>
      <c r="S64" s="101">
        <v>7</v>
      </c>
      <c r="T64" s="101">
        <v>0</v>
      </c>
      <c r="U64" s="101">
        <v>1</v>
      </c>
      <c r="V64" s="101">
        <v>0</v>
      </c>
      <c r="W64" s="101">
        <v>0</v>
      </c>
      <c r="X64" s="101">
        <v>0</v>
      </c>
      <c r="Y64" s="25"/>
      <c r="Z64" s="101">
        <v>0</v>
      </c>
      <c r="AA64" s="101">
        <v>10</v>
      </c>
      <c r="AB64" s="25"/>
      <c r="AC64" s="101">
        <v>1</v>
      </c>
      <c r="AD64" s="101">
        <v>2</v>
      </c>
      <c r="AE64" s="101">
        <v>0</v>
      </c>
      <c r="AF64" s="101">
        <v>1</v>
      </c>
      <c r="AG64" s="101">
        <v>0</v>
      </c>
      <c r="AH64" s="101">
        <v>1</v>
      </c>
      <c r="AI64" s="101">
        <v>5</v>
      </c>
      <c r="AJ64" s="101"/>
    </row>
    <row r="65" spans="1:36" s="103" customFormat="1">
      <c r="A65" s="99">
        <v>2009</v>
      </c>
      <c r="B65" s="100" t="s">
        <v>188</v>
      </c>
      <c r="C65" s="101">
        <f t="shared" si="24"/>
        <v>7</v>
      </c>
      <c r="D65" s="102">
        <f>C65/$C$225</f>
        <v>1.6378100140383716E-3</v>
      </c>
      <c r="E65" s="101"/>
      <c r="F65" s="101">
        <v>2</v>
      </c>
      <c r="G65" s="101">
        <v>4</v>
      </c>
      <c r="H65" s="101">
        <v>1</v>
      </c>
      <c r="I65" s="25"/>
      <c r="J65" s="101">
        <v>0</v>
      </c>
      <c r="K65" s="101">
        <v>1</v>
      </c>
      <c r="L65" s="101">
        <v>3</v>
      </c>
      <c r="M65" s="101">
        <v>3</v>
      </c>
      <c r="N65" s="25"/>
      <c r="O65" s="101">
        <v>2</v>
      </c>
      <c r="P65" s="101">
        <v>0</v>
      </c>
      <c r="Q65" s="101">
        <v>0</v>
      </c>
      <c r="R65" s="101">
        <v>5</v>
      </c>
      <c r="S65" s="101">
        <v>0</v>
      </c>
      <c r="T65" s="101">
        <v>0</v>
      </c>
      <c r="U65" s="101">
        <v>0</v>
      </c>
      <c r="V65" s="101">
        <v>0</v>
      </c>
      <c r="W65" s="101">
        <v>0</v>
      </c>
      <c r="X65" s="101">
        <v>0</v>
      </c>
      <c r="Y65" s="25"/>
      <c r="Z65" s="101">
        <v>0</v>
      </c>
      <c r="AA65" s="101">
        <v>7</v>
      </c>
      <c r="AB65" s="25"/>
      <c r="AC65" s="101">
        <v>0</v>
      </c>
      <c r="AD65" s="101">
        <v>5</v>
      </c>
      <c r="AE65" s="101">
        <v>1</v>
      </c>
      <c r="AF65" s="101">
        <v>0</v>
      </c>
      <c r="AG65" s="101">
        <v>0</v>
      </c>
      <c r="AH65" s="101">
        <v>1</v>
      </c>
      <c r="AI65" s="101">
        <v>0</v>
      </c>
      <c r="AJ65" s="101"/>
    </row>
    <row r="66" spans="1:36" s="103" customFormat="1">
      <c r="A66" s="99">
        <v>2010</v>
      </c>
      <c r="B66" s="100" t="s">
        <v>188</v>
      </c>
      <c r="C66" s="101">
        <f t="shared" si="24"/>
        <v>6</v>
      </c>
      <c r="D66" s="102">
        <f>C66/$C$229</f>
        <v>1.4485755673587638E-3</v>
      </c>
      <c r="E66" s="101"/>
      <c r="F66" s="101">
        <v>6</v>
      </c>
      <c r="G66" s="101">
        <v>0</v>
      </c>
      <c r="H66" s="101">
        <v>0</v>
      </c>
      <c r="I66" s="101"/>
      <c r="J66" s="101">
        <v>0</v>
      </c>
      <c r="K66" s="101">
        <v>0</v>
      </c>
      <c r="L66" s="101">
        <v>6</v>
      </c>
      <c r="M66" s="101">
        <v>0</v>
      </c>
      <c r="N66" s="101"/>
      <c r="O66" s="101">
        <v>0</v>
      </c>
      <c r="P66" s="101">
        <v>3</v>
      </c>
      <c r="Q66" s="101">
        <v>0</v>
      </c>
      <c r="R66" s="101">
        <v>0</v>
      </c>
      <c r="S66" s="101">
        <v>3</v>
      </c>
      <c r="T66" s="101">
        <v>0</v>
      </c>
      <c r="U66" s="101">
        <v>0</v>
      </c>
      <c r="V66" s="101">
        <v>0</v>
      </c>
      <c r="W66" s="101">
        <v>0</v>
      </c>
      <c r="X66" s="101">
        <v>0</v>
      </c>
      <c r="Y66" s="101"/>
      <c r="Z66" s="101">
        <v>0</v>
      </c>
      <c r="AA66" s="101">
        <v>6</v>
      </c>
      <c r="AB66" s="101"/>
      <c r="AC66" s="101">
        <v>0</v>
      </c>
      <c r="AD66" s="101">
        <v>0</v>
      </c>
      <c r="AE66" s="101">
        <v>0</v>
      </c>
      <c r="AF66" s="101">
        <v>0</v>
      </c>
      <c r="AG66" s="101">
        <v>1</v>
      </c>
      <c r="AH66" s="101">
        <v>0</v>
      </c>
      <c r="AI66" s="101">
        <v>5</v>
      </c>
      <c r="AJ66" s="101"/>
    </row>
    <row r="67" spans="1:36" s="103" customFormat="1" ht="3.95" customHeight="1">
      <c r="A67" s="99"/>
      <c r="B67" s="100"/>
      <c r="C67" s="32"/>
      <c r="D67" s="41"/>
      <c r="E67" s="101"/>
      <c r="F67" s="32"/>
      <c r="G67" s="32"/>
      <c r="H67" s="32"/>
      <c r="I67" s="25"/>
      <c r="J67" s="32"/>
      <c r="K67" s="32"/>
      <c r="L67" s="32"/>
      <c r="M67" s="32"/>
      <c r="N67" s="25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25"/>
      <c r="Z67" s="32"/>
      <c r="AA67" s="32"/>
      <c r="AB67" s="25"/>
      <c r="AC67" s="32"/>
      <c r="AD67" s="32"/>
      <c r="AE67" s="32"/>
      <c r="AF67" s="32"/>
      <c r="AG67" s="32"/>
      <c r="AH67" s="32"/>
      <c r="AI67" s="32"/>
      <c r="AJ67" s="101"/>
    </row>
    <row r="68" spans="1:36" s="106" customFormat="1">
      <c r="A68" s="127" t="str">
        <f>"  Total "&amp;B66</f>
        <v xml:space="preserve">  Total Aerial Platform, Articulating</v>
      </c>
      <c r="B68" s="127"/>
      <c r="C68" s="104">
        <f>SUM(C63:C67)</f>
        <v>39</v>
      </c>
      <c r="D68" s="105">
        <f>C68/$C$234</f>
        <v>1.9902020820575629E-3</v>
      </c>
      <c r="E68" s="104"/>
      <c r="F68" s="104">
        <f>SUM(F63:F67)</f>
        <v>16</v>
      </c>
      <c r="G68" s="104">
        <f>SUM(G63:G67)</f>
        <v>10</v>
      </c>
      <c r="H68" s="104">
        <f>SUM(H63:H67)</f>
        <v>13</v>
      </c>
      <c r="I68" s="51"/>
      <c r="J68" s="104">
        <f>SUM(J63:J67)</f>
        <v>0</v>
      </c>
      <c r="K68" s="104">
        <f>SUM(K63:K67)</f>
        <v>1</v>
      </c>
      <c r="L68" s="104">
        <f>SUM(L63:L67)</f>
        <v>35</v>
      </c>
      <c r="M68" s="104">
        <f>SUM(M63:M67)</f>
        <v>3</v>
      </c>
      <c r="N68" s="51"/>
      <c r="O68" s="104">
        <f t="shared" ref="O68:X68" si="25">SUM(O63:O67)</f>
        <v>2</v>
      </c>
      <c r="P68" s="104">
        <f t="shared" si="25"/>
        <v>10</v>
      </c>
      <c r="Q68" s="104">
        <f t="shared" si="25"/>
        <v>0</v>
      </c>
      <c r="R68" s="104">
        <f t="shared" si="25"/>
        <v>5</v>
      </c>
      <c r="S68" s="104">
        <f t="shared" si="25"/>
        <v>20</v>
      </c>
      <c r="T68" s="104">
        <f t="shared" si="25"/>
        <v>1</v>
      </c>
      <c r="U68" s="104">
        <f t="shared" si="25"/>
        <v>1</v>
      </c>
      <c r="V68" s="104">
        <f t="shared" si="25"/>
        <v>0</v>
      </c>
      <c r="W68" s="104">
        <f t="shared" si="25"/>
        <v>0</v>
      </c>
      <c r="X68" s="104">
        <f t="shared" si="25"/>
        <v>0</v>
      </c>
      <c r="Y68" s="51"/>
      <c r="Z68" s="104">
        <f>SUM(Z63:Z67)</f>
        <v>0</v>
      </c>
      <c r="AA68" s="104">
        <f>SUM(AA63:AA67)</f>
        <v>39</v>
      </c>
      <c r="AB68" s="51"/>
      <c r="AC68" s="104">
        <f t="shared" ref="AC68:AI68" si="26">SUM(AC63:AC67)</f>
        <v>1</v>
      </c>
      <c r="AD68" s="104">
        <f t="shared" si="26"/>
        <v>7</v>
      </c>
      <c r="AE68" s="104">
        <f t="shared" si="26"/>
        <v>1</v>
      </c>
      <c r="AF68" s="104">
        <f t="shared" si="26"/>
        <v>5</v>
      </c>
      <c r="AG68" s="104">
        <f t="shared" si="26"/>
        <v>1</v>
      </c>
      <c r="AH68" s="104">
        <f t="shared" si="26"/>
        <v>2</v>
      </c>
      <c r="AI68" s="104">
        <f t="shared" si="26"/>
        <v>22</v>
      </c>
      <c r="AJ68" s="104"/>
    </row>
    <row r="69" spans="1:36" s="103" customFormat="1">
      <c r="A69" s="99"/>
      <c r="B69" s="100"/>
      <c r="C69" s="101"/>
      <c r="D69" s="101"/>
      <c r="E69" s="101"/>
      <c r="F69" s="101"/>
      <c r="G69" s="101"/>
      <c r="H69" s="101"/>
      <c r="I69" s="25"/>
      <c r="J69" s="101"/>
      <c r="K69" s="101"/>
      <c r="L69" s="101"/>
      <c r="M69" s="101"/>
      <c r="N69" s="25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25"/>
      <c r="Z69" s="101"/>
      <c r="AA69" s="101"/>
      <c r="AB69" s="25"/>
      <c r="AC69" s="101"/>
      <c r="AD69" s="101"/>
      <c r="AE69" s="101"/>
      <c r="AF69" s="101"/>
      <c r="AG69" s="101"/>
      <c r="AH69" s="101"/>
      <c r="AI69" s="101"/>
      <c r="AJ69" s="101"/>
    </row>
    <row r="70" spans="1:36" s="103" customFormat="1">
      <c r="A70" s="99">
        <v>2007</v>
      </c>
      <c r="B70" s="100" t="s">
        <v>189</v>
      </c>
      <c r="C70" s="101">
        <f t="shared" ref="C70:C73" si="27">SUM(F70:H70)</f>
        <v>83</v>
      </c>
      <c r="D70" s="102">
        <f>C70/$C$217</f>
        <v>1.6345017723513194E-2</v>
      </c>
      <c r="E70" s="101"/>
      <c r="F70" s="101">
        <v>3</v>
      </c>
      <c r="G70" s="101">
        <v>44</v>
      </c>
      <c r="H70" s="101">
        <v>36</v>
      </c>
      <c r="I70" s="25"/>
      <c r="J70" s="101">
        <v>0</v>
      </c>
      <c r="K70" s="101">
        <v>1</v>
      </c>
      <c r="L70" s="101">
        <v>82</v>
      </c>
      <c r="M70" s="101">
        <v>0</v>
      </c>
      <c r="N70" s="25"/>
      <c r="O70" s="101">
        <v>0</v>
      </c>
      <c r="P70" s="101">
        <v>30</v>
      </c>
      <c r="Q70" s="101">
        <v>10</v>
      </c>
      <c r="R70" s="101">
        <v>0</v>
      </c>
      <c r="S70" s="101">
        <v>41</v>
      </c>
      <c r="T70" s="101">
        <v>1</v>
      </c>
      <c r="U70" s="101">
        <v>1</v>
      </c>
      <c r="V70" s="101">
        <v>0</v>
      </c>
      <c r="W70" s="101">
        <v>0</v>
      </c>
      <c r="X70" s="101">
        <v>0</v>
      </c>
      <c r="Y70" s="25"/>
      <c r="Z70" s="101">
        <v>79</v>
      </c>
      <c r="AA70" s="101">
        <v>4</v>
      </c>
      <c r="AB70" s="25"/>
      <c r="AC70" s="101">
        <v>0</v>
      </c>
      <c r="AD70" s="101">
        <v>6</v>
      </c>
      <c r="AE70" s="101">
        <v>2</v>
      </c>
      <c r="AF70" s="101">
        <v>5</v>
      </c>
      <c r="AG70" s="101">
        <v>67</v>
      </c>
      <c r="AH70" s="101">
        <v>0</v>
      </c>
      <c r="AI70" s="101">
        <v>3</v>
      </c>
      <c r="AJ70" s="101"/>
    </row>
    <row r="71" spans="1:36" s="103" customFormat="1">
      <c r="A71" s="99">
        <v>2008</v>
      </c>
      <c r="B71" s="100" t="s">
        <v>189</v>
      </c>
      <c r="C71" s="101">
        <f t="shared" si="27"/>
        <v>111</v>
      </c>
      <c r="D71" s="102">
        <f>C71/$C$221</f>
        <v>1.8190757128810225E-2</v>
      </c>
      <c r="E71" s="101"/>
      <c r="F71" s="101">
        <v>8</v>
      </c>
      <c r="G71" s="101">
        <v>61</v>
      </c>
      <c r="H71" s="101">
        <v>42</v>
      </c>
      <c r="I71" s="25"/>
      <c r="J71" s="101">
        <v>0</v>
      </c>
      <c r="K71" s="101">
        <v>0</v>
      </c>
      <c r="L71" s="101">
        <v>111</v>
      </c>
      <c r="M71" s="101">
        <v>0</v>
      </c>
      <c r="N71" s="25"/>
      <c r="O71" s="101">
        <v>38</v>
      </c>
      <c r="P71" s="101">
        <v>19</v>
      </c>
      <c r="Q71" s="101">
        <v>0</v>
      </c>
      <c r="R71" s="101">
        <v>16</v>
      </c>
      <c r="S71" s="101">
        <v>37</v>
      </c>
      <c r="T71" s="101">
        <v>0</v>
      </c>
      <c r="U71" s="101">
        <v>0</v>
      </c>
      <c r="V71" s="101">
        <v>0</v>
      </c>
      <c r="W71" s="101">
        <v>1</v>
      </c>
      <c r="X71" s="101">
        <v>0</v>
      </c>
      <c r="Y71" s="25"/>
      <c r="Z71" s="101">
        <v>103</v>
      </c>
      <c r="AA71" s="101">
        <v>8</v>
      </c>
      <c r="AB71" s="25"/>
      <c r="AC71" s="101">
        <v>0</v>
      </c>
      <c r="AD71" s="101">
        <v>1</v>
      </c>
      <c r="AE71" s="101">
        <v>1</v>
      </c>
      <c r="AF71" s="101">
        <v>0</v>
      </c>
      <c r="AG71" s="101">
        <v>108</v>
      </c>
      <c r="AH71" s="101">
        <v>0</v>
      </c>
      <c r="AI71" s="101">
        <v>1</v>
      </c>
      <c r="AJ71" s="101"/>
    </row>
    <row r="72" spans="1:36" s="103" customFormat="1">
      <c r="A72" s="99">
        <v>2009</v>
      </c>
      <c r="B72" s="100" t="s">
        <v>189</v>
      </c>
      <c r="C72" s="101">
        <f t="shared" si="27"/>
        <v>86</v>
      </c>
      <c r="D72" s="102">
        <f>C72/$C$225</f>
        <v>2.0121665886757137E-2</v>
      </c>
      <c r="E72" s="101"/>
      <c r="F72" s="101">
        <v>9</v>
      </c>
      <c r="G72" s="101">
        <v>61</v>
      </c>
      <c r="H72" s="101">
        <v>16</v>
      </c>
      <c r="I72" s="25"/>
      <c r="J72" s="101">
        <v>0</v>
      </c>
      <c r="K72" s="101">
        <v>1</v>
      </c>
      <c r="L72" s="101">
        <v>85</v>
      </c>
      <c r="M72" s="101">
        <v>0</v>
      </c>
      <c r="N72" s="25"/>
      <c r="O72" s="101">
        <v>13</v>
      </c>
      <c r="P72" s="101">
        <v>16</v>
      </c>
      <c r="Q72" s="101">
        <v>1</v>
      </c>
      <c r="R72" s="101">
        <v>56</v>
      </c>
      <c r="S72" s="101">
        <v>0</v>
      </c>
      <c r="T72" s="101">
        <v>0</v>
      </c>
      <c r="U72" s="101">
        <v>0</v>
      </c>
      <c r="V72" s="101">
        <v>0</v>
      </c>
      <c r="W72" s="101">
        <v>0</v>
      </c>
      <c r="X72" s="101">
        <v>0</v>
      </c>
      <c r="Y72" s="25"/>
      <c r="Z72" s="101">
        <v>69</v>
      </c>
      <c r="AA72" s="101">
        <v>17</v>
      </c>
      <c r="AB72" s="25"/>
      <c r="AC72" s="101">
        <v>0</v>
      </c>
      <c r="AD72" s="101">
        <v>0</v>
      </c>
      <c r="AE72" s="101">
        <v>0</v>
      </c>
      <c r="AF72" s="101">
        <v>2</v>
      </c>
      <c r="AG72" s="101">
        <v>84</v>
      </c>
      <c r="AH72" s="101">
        <v>0</v>
      </c>
      <c r="AI72" s="101">
        <v>0</v>
      </c>
      <c r="AJ72" s="101"/>
    </row>
    <row r="73" spans="1:36" s="103" customFormat="1">
      <c r="A73" s="99">
        <v>2010</v>
      </c>
      <c r="B73" s="100" t="s">
        <v>189</v>
      </c>
      <c r="C73" s="101">
        <f t="shared" si="27"/>
        <v>97</v>
      </c>
      <c r="D73" s="102">
        <f>C73/$C$229</f>
        <v>2.3418638338966683E-2</v>
      </c>
      <c r="E73" s="101"/>
      <c r="F73" s="101">
        <v>3</v>
      </c>
      <c r="G73" s="101">
        <v>61</v>
      </c>
      <c r="H73" s="101">
        <v>33</v>
      </c>
      <c r="I73" s="101"/>
      <c r="J73" s="101">
        <v>1</v>
      </c>
      <c r="K73" s="101">
        <v>2</v>
      </c>
      <c r="L73" s="101">
        <v>94</v>
      </c>
      <c r="M73" s="101">
        <v>0</v>
      </c>
      <c r="N73" s="101"/>
      <c r="O73" s="101">
        <v>0</v>
      </c>
      <c r="P73" s="101">
        <v>37</v>
      </c>
      <c r="Q73" s="101">
        <v>0</v>
      </c>
      <c r="R73" s="101">
        <v>0</v>
      </c>
      <c r="S73" s="101">
        <v>58</v>
      </c>
      <c r="T73" s="101">
        <v>0</v>
      </c>
      <c r="U73" s="101">
        <v>1</v>
      </c>
      <c r="V73" s="101">
        <v>0</v>
      </c>
      <c r="W73" s="101">
        <v>1</v>
      </c>
      <c r="X73" s="101">
        <v>0</v>
      </c>
      <c r="Y73" s="101"/>
      <c r="Z73" s="101">
        <v>94</v>
      </c>
      <c r="AA73" s="101">
        <v>3</v>
      </c>
      <c r="AB73" s="101"/>
      <c r="AC73" s="101">
        <v>0</v>
      </c>
      <c r="AD73" s="101">
        <v>3</v>
      </c>
      <c r="AE73" s="101">
        <v>0</v>
      </c>
      <c r="AF73" s="101">
        <v>0</v>
      </c>
      <c r="AG73" s="101">
        <v>92</v>
      </c>
      <c r="AH73" s="101">
        <v>1</v>
      </c>
      <c r="AI73" s="101">
        <v>1</v>
      </c>
      <c r="AJ73" s="101"/>
    </row>
    <row r="74" spans="1:36" s="103" customFormat="1" ht="3.95" customHeight="1">
      <c r="A74" s="99"/>
      <c r="B74" s="100"/>
      <c r="C74" s="32"/>
      <c r="D74" s="41"/>
      <c r="E74" s="101"/>
      <c r="F74" s="32"/>
      <c r="G74" s="32"/>
      <c r="H74" s="32"/>
      <c r="I74" s="25"/>
      <c r="J74" s="32"/>
      <c r="K74" s="32"/>
      <c r="L74" s="32"/>
      <c r="M74" s="32"/>
      <c r="N74" s="25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25"/>
      <c r="Z74" s="32"/>
      <c r="AA74" s="32"/>
      <c r="AB74" s="25"/>
      <c r="AC74" s="32"/>
      <c r="AD74" s="32"/>
      <c r="AE74" s="32"/>
      <c r="AF74" s="32"/>
      <c r="AG74" s="32"/>
      <c r="AH74" s="32"/>
      <c r="AI74" s="32"/>
      <c r="AJ74" s="101"/>
    </row>
    <row r="75" spans="1:36" s="106" customFormat="1">
      <c r="A75" s="127" t="str">
        <f>"  Total "&amp;B73</f>
        <v xml:space="preserve">  Total ARFF Class 1</v>
      </c>
      <c r="B75" s="127"/>
      <c r="C75" s="104">
        <f>SUM(C70:C74)</f>
        <v>377</v>
      </c>
      <c r="D75" s="105">
        <f>C75/$C$234</f>
        <v>1.923862012655644E-2</v>
      </c>
      <c r="E75" s="104"/>
      <c r="F75" s="104">
        <f>SUM(F70:F74)</f>
        <v>23</v>
      </c>
      <c r="G75" s="104">
        <f>SUM(G70:G74)</f>
        <v>227</v>
      </c>
      <c r="H75" s="104">
        <f>SUM(H70:H74)</f>
        <v>127</v>
      </c>
      <c r="I75" s="51"/>
      <c r="J75" s="104">
        <f>SUM(J70:J74)</f>
        <v>1</v>
      </c>
      <c r="K75" s="104">
        <f>SUM(K70:K74)</f>
        <v>4</v>
      </c>
      <c r="L75" s="104">
        <f>SUM(L70:L74)</f>
        <v>372</v>
      </c>
      <c r="M75" s="104">
        <f>SUM(M70:M74)</f>
        <v>0</v>
      </c>
      <c r="N75" s="51"/>
      <c r="O75" s="104">
        <f t="shared" ref="O75:X75" si="28">SUM(O70:O74)</f>
        <v>51</v>
      </c>
      <c r="P75" s="104">
        <f t="shared" si="28"/>
        <v>102</v>
      </c>
      <c r="Q75" s="104">
        <f t="shared" si="28"/>
        <v>11</v>
      </c>
      <c r="R75" s="104">
        <f t="shared" si="28"/>
        <v>72</v>
      </c>
      <c r="S75" s="104">
        <f t="shared" si="28"/>
        <v>136</v>
      </c>
      <c r="T75" s="104">
        <f t="shared" si="28"/>
        <v>1</v>
      </c>
      <c r="U75" s="104">
        <f t="shared" si="28"/>
        <v>2</v>
      </c>
      <c r="V75" s="104">
        <f t="shared" si="28"/>
        <v>0</v>
      </c>
      <c r="W75" s="104">
        <f t="shared" si="28"/>
        <v>2</v>
      </c>
      <c r="X75" s="104">
        <f t="shared" si="28"/>
        <v>0</v>
      </c>
      <c r="Y75" s="51"/>
      <c r="Z75" s="104">
        <f>SUM(Z70:Z74)</f>
        <v>345</v>
      </c>
      <c r="AA75" s="104">
        <f>SUM(AA70:AA74)</f>
        <v>32</v>
      </c>
      <c r="AB75" s="51"/>
      <c r="AC75" s="104">
        <f t="shared" ref="AC75:AI75" si="29">SUM(AC70:AC74)</f>
        <v>0</v>
      </c>
      <c r="AD75" s="104">
        <f t="shared" si="29"/>
        <v>10</v>
      </c>
      <c r="AE75" s="104">
        <f t="shared" si="29"/>
        <v>3</v>
      </c>
      <c r="AF75" s="104">
        <f t="shared" si="29"/>
        <v>7</v>
      </c>
      <c r="AG75" s="104">
        <f t="shared" si="29"/>
        <v>351</v>
      </c>
      <c r="AH75" s="104">
        <f t="shared" si="29"/>
        <v>1</v>
      </c>
      <c r="AI75" s="104">
        <f t="shared" si="29"/>
        <v>5</v>
      </c>
      <c r="AJ75" s="104"/>
    </row>
    <row r="76" spans="1:36" s="103" customFormat="1">
      <c r="A76" s="99"/>
      <c r="B76" s="100"/>
      <c r="C76" s="101"/>
      <c r="D76" s="101"/>
      <c r="E76" s="101"/>
      <c r="F76" s="101"/>
      <c r="G76" s="101"/>
      <c r="H76" s="101"/>
      <c r="I76" s="25"/>
      <c r="J76" s="101"/>
      <c r="K76" s="101"/>
      <c r="L76" s="101"/>
      <c r="M76" s="101"/>
      <c r="N76" s="25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25"/>
      <c r="Z76" s="101"/>
      <c r="AA76" s="101"/>
      <c r="AB76" s="25"/>
      <c r="AC76" s="101"/>
      <c r="AD76" s="101"/>
      <c r="AE76" s="101"/>
      <c r="AF76" s="101"/>
      <c r="AG76" s="101"/>
      <c r="AH76" s="101"/>
      <c r="AI76" s="101"/>
      <c r="AJ76" s="101"/>
    </row>
    <row r="77" spans="1:36" s="103" customFormat="1">
      <c r="A77" s="99">
        <v>2007</v>
      </c>
      <c r="B77" s="100" t="s">
        <v>190</v>
      </c>
      <c r="C77" s="101">
        <f t="shared" ref="C77:C80" si="30">SUM(F77:H77)</f>
        <v>58</v>
      </c>
      <c r="D77" s="102">
        <f>C77/$C$217</f>
        <v>1.1421819614021268E-2</v>
      </c>
      <c r="E77" s="101"/>
      <c r="F77" s="101">
        <v>3</v>
      </c>
      <c r="G77" s="101">
        <v>33</v>
      </c>
      <c r="H77" s="101">
        <v>22</v>
      </c>
      <c r="I77" s="25"/>
      <c r="J77" s="101">
        <v>0</v>
      </c>
      <c r="K77" s="101">
        <v>0</v>
      </c>
      <c r="L77" s="101">
        <v>58</v>
      </c>
      <c r="M77" s="101">
        <v>0</v>
      </c>
      <c r="N77" s="25"/>
      <c r="O77" s="101">
        <v>0</v>
      </c>
      <c r="P77" s="101">
        <v>3</v>
      </c>
      <c r="Q77" s="101">
        <v>0</v>
      </c>
      <c r="R77" s="101">
        <v>0</v>
      </c>
      <c r="S77" s="101">
        <v>52</v>
      </c>
      <c r="T77" s="101">
        <v>3</v>
      </c>
      <c r="U77" s="101">
        <v>0</v>
      </c>
      <c r="V77" s="101">
        <v>0</v>
      </c>
      <c r="W77" s="101">
        <v>0</v>
      </c>
      <c r="X77" s="101">
        <v>0</v>
      </c>
      <c r="Y77" s="25"/>
      <c r="Z77" s="101">
        <v>3</v>
      </c>
      <c r="AA77" s="101">
        <v>55</v>
      </c>
      <c r="AB77" s="25"/>
      <c r="AC77" s="101">
        <v>0</v>
      </c>
      <c r="AD77" s="101">
        <v>0</v>
      </c>
      <c r="AE77" s="101">
        <v>0</v>
      </c>
      <c r="AF77" s="101">
        <v>0</v>
      </c>
      <c r="AG77" s="101">
        <v>57</v>
      </c>
      <c r="AH77" s="101">
        <v>0</v>
      </c>
      <c r="AI77" s="101">
        <v>1</v>
      </c>
      <c r="AJ77" s="101"/>
    </row>
    <row r="78" spans="1:36" s="103" customFormat="1">
      <c r="A78" s="99">
        <v>2008</v>
      </c>
      <c r="B78" s="100" t="s">
        <v>190</v>
      </c>
      <c r="C78" s="101">
        <f t="shared" si="30"/>
        <v>89</v>
      </c>
      <c r="D78" s="102">
        <f>C78/$C$221</f>
        <v>1.458538184201901E-2</v>
      </c>
      <c r="E78" s="101"/>
      <c r="F78" s="101">
        <v>9</v>
      </c>
      <c r="G78" s="101">
        <v>56</v>
      </c>
      <c r="H78" s="101">
        <v>24</v>
      </c>
      <c r="I78" s="25"/>
      <c r="J78" s="101">
        <v>0</v>
      </c>
      <c r="K78" s="101">
        <v>0</v>
      </c>
      <c r="L78" s="101">
        <v>89</v>
      </c>
      <c r="M78" s="101">
        <v>0</v>
      </c>
      <c r="N78" s="25"/>
      <c r="O78" s="101">
        <v>1</v>
      </c>
      <c r="P78" s="101">
        <v>1</v>
      </c>
      <c r="Q78" s="101">
        <v>0</v>
      </c>
      <c r="R78" s="101">
        <v>25</v>
      </c>
      <c r="S78" s="101">
        <v>62</v>
      </c>
      <c r="T78" s="101">
        <v>0</v>
      </c>
      <c r="U78" s="101">
        <v>0</v>
      </c>
      <c r="V78" s="101">
        <v>0</v>
      </c>
      <c r="W78" s="101">
        <v>0</v>
      </c>
      <c r="X78" s="101">
        <v>0</v>
      </c>
      <c r="Y78" s="25"/>
      <c r="Z78" s="101">
        <v>2</v>
      </c>
      <c r="AA78" s="101">
        <v>87</v>
      </c>
      <c r="AB78" s="25"/>
      <c r="AC78" s="101">
        <v>0</v>
      </c>
      <c r="AD78" s="101">
        <v>3</v>
      </c>
      <c r="AE78" s="101">
        <v>0</v>
      </c>
      <c r="AF78" s="101">
        <v>0</v>
      </c>
      <c r="AG78" s="101">
        <v>85</v>
      </c>
      <c r="AH78" s="101">
        <v>0</v>
      </c>
      <c r="AI78" s="101">
        <v>1</v>
      </c>
      <c r="AJ78" s="101"/>
    </row>
    <row r="79" spans="1:36" s="103" customFormat="1">
      <c r="A79" s="99">
        <v>2009</v>
      </c>
      <c r="B79" s="100" t="s">
        <v>190</v>
      </c>
      <c r="C79" s="101">
        <f t="shared" si="30"/>
        <v>86</v>
      </c>
      <c r="D79" s="102">
        <f>C79/$C$225</f>
        <v>2.0121665886757137E-2</v>
      </c>
      <c r="E79" s="101"/>
      <c r="F79" s="101">
        <v>4</v>
      </c>
      <c r="G79" s="101">
        <v>52</v>
      </c>
      <c r="H79" s="101">
        <v>30</v>
      </c>
      <c r="I79" s="25"/>
      <c r="J79" s="101">
        <v>0</v>
      </c>
      <c r="K79" s="101">
        <v>0</v>
      </c>
      <c r="L79" s="101">
        <v>86</v>
      </c>
      <c r="M79" s="101">
        <v>0</v>
      </c>
      <c r="N79" s="25"/>
      <c r="O79" s="101">
        <v>1</v>
      </c>
      <c r="P79" s="101">
        <v>0</v>
      </c>
      <c r="Q79" s="101">
        <v>0</v>
      </c>
      <c r="R79" s="101">
        <v>65</v>
      </c>
      <c r="S79" s="101">
        <v>20</v>
      </c>
      <c r="T79" s="101">
        <v>0</v>
      </c>
      <c r="U79" s="101">
        <v>0</v>
      </c>
      <c r="V79" s="101">
        <v>0</v>
      </c>
      <c r="W79" s="101">
        <v>0</v>
      </c>
      <c r="X79" s="101">
        <v>0</v>
      </c>
      <c r="Y79" s="25"/>
      <c r="Z79" s="101">
        <v>20</v>
      </c>
      <c r="AA79" s="101">
        <v>66</v>
      </c>
      <c r="AB79" s="25"/>
      <c r="AC79" s="101">
        <v>0</v>
      </c>
      <c r="AD79" s="101">
        <v>0</v>
      </c>
      <c r="AE79" s="101">
        <v>0</v>
      </c>
      <c r="AF79" s="101">
        <v>0</v>
      </c>
      <c r="AG79" s="101">
        <v>86</v>
      </c>
      <c r="AH79" s="101">
        <v>0</v>
      </c>
      <c r="AI79" s="101">
        <v>0</v>
      </c>
      <c r="AJ79" s="101"/>
    </row>
    <row r="80" spans="1:36" s="103" customFormat="1">
      <c r="A80" s="99">
        <v>2010</v>
      </c>
      <c r="B80" s="100" t="s">
        <v>190</v>
      </c>
      <c r="C80" s="101">
        <f t="shared" si="30"/>
        <v>81</v>
      </c>
      <c r="D80" s="102">
        <f>C80/$C$229</f>
        <v>1.9555770159343313E-2</v>
      </c>
      <c r="E80" s="101"/>
      <c r="F80" s="101">
        <v>1</v>
      </c>
      <c r="G80" s="101">
        <v>37</v>
      </c>
      <c r="H80" s="101">
        <v>43</v>
      </c>
      <c r="I80" s="101"/>
      <c r="J80" s="101">
        <v>0</v>
      </c>
      <c r="K80" s="101">
        <v>0</v>
      </c>
      <c r="L80" s="101">
        <v>80</v>
      </c>
      <c r="M80" s="101">
        <v>1</v>
      </c>
      <c r="N80" s="101"/>
      <c r="O80" s="101">
        <v>0</v>
      </c>
      <c r="P80" s="101">
        <v>3</v>
      </c>
      <c r="Q80" s="101">
        <v>0</v>
      </c>
      <c r="R80" s="101">
        <v>0</v>
      </c>
      <c r="S80" s="101">
        <v>78</v>
      </c>
      <c r="T80" s="101">
        <v>0</v>
      </c>
      <c r="U80" s="101">
        <v>0</v>
      </c>
      <c r="V80" s="101">
        <v>0</v>
      </c>
      <c r="W80" s="101">
        <v>0</v>
      </c>
      <c r="X80" s="101">
        <v>0</v>
      </c>
      <c r="Y80" s="101"/>
      <c r="Z80" s="101">
        <v>0</v>
      </c>
      <c r="AA80" s="101">
        <v>81</v>
      </c>
      <c r="AB80" s="101"/>
      <c r="AC80" s="101">
        <v>0</v>
      </c>
      <c r="AD80" s="101">
        <v>0</v>
      </c>
      <c r="AE80" s="101">
        <v>0</v>
      </c>
      <c r="AF80" s="101">
        <v>0</v>
      </c>
      <c r="AG80" s="101">
        <v>81</v>
      </c>
      <c r="AH80" s="101">
        <v>0</v>
      </c>
      <c r="AI80" s="101">
        <v>0</v>
      </c>
      <c r="AJ80" s="101"/>
    </row>
    <row r="81" spans="1:36" s="103" customFormat="1" ht="3.95" customHeight="1">
      <c r="A81" s="99"/>
      <c r="B81" s="100"/>
      <c r="C81" s="32"/>
      <c r="D81" s="41"/>
      <c r="E81" s="101"/>
      <c r="F81" s="32"/>
      <c r="G81" s="32"/>
      <c r="H81" s="32"/>
      <c r="I81" s="25"/>
      <c r="J81" s="32"/>
      <c r="K81" s="32"/>
      <c r="L81" s="32"/>
      <c r="M81" s="32"/>
      <c r="N81" s="25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25"/>
      <c r="Z81" s="32"/>
      <c r="AA81" s="32"/>
      <c r="AB81" s="25"/>
      <c r="AC81" s="32"/>
      <c r="AD81" s="32"/>
      <c r="AE81" s="32"/>
      <c r="AF81" s="32"/>
      <c r="AG81" s="32"/>
      <c r="AH81" s="32"/>
      <c r="AI81" s="32"/>
      <c r="AJ81" s="101"/>
    </row>
    <row r="82" spans="1:36" s="106" customFormat="1">
      <c r="A82" s="127" t="str">
        <f>"  Total "&amp;B80</f>
        <v xml:space="preserve">  Total ARFF Class 2</v>
      </c>
      <c r="B82" s="127"/>
      <c r="C82" s="104">
        <f>SUM(C77:C81)</f>
        <v>314</v>
      </c>
      <c r="D82" s="105">
        <f>C82/$C$234</f>
        <v>1.6023678301694225E-2</v>
      </c>
      <c r="E82" s="104"/>
      <c r="F82" s="104">
        <f>SUM(F77:F81)</f>
        <v>17</v>
      </c>
      <c r="G82" s="104">
        <f>SUM(G77:G81)</f>
        <v>178</v>
      </c>
      <c r="H82" s="104">
        <f>SUM(H77:H81)</f>
        <v>119</v>
      </c>
      <c r="I82" s="51"/>
      <c r="J82" s="104">
        <f>SUM(J77:J81)</f>
        <v>0</v>
      </c>
      <c r="K82" s="104">
        <f>SUM(K77:K81)</f>
        <v>0</v>
      </c>
      <c r="L82" s="104">
        <f>SUM(L77:L81)</f>
        <v>313</v>
      </c>
      <c r="M82" s="104">
        <f>SUM(M77:M81)</f>
        <v>1</v>
      </c>
      <c r="N82" s="51"/>
      <c r="O82" s="104">
        <f t="shared" ref="O82:X82" si="31">SUM(O77:O81)</f>
        <v>2</v>
      </c>
      <c r="P82" s="104">
        <f t="shared" si="31"/>
        <v>7</v>
      </c>
      <c r="Q82" s="104">
        <f t="shared" si="31"/>
        <v>0</v>
      </c>
      <c r="R82" s="104">
        <f t="shared" si="31"/>
        <v>90</v>
      </c>
      <c r="S82" s="104">
        <f t="shared" si="31"/>
        <v>212</v>
      </c>
      <c r="T82" s="104">
        <f t="shared" si="31"/>
        <v>3</v>
      </c>
      <c r="U82" s="104">
        <f t="shared" si="31"/>
        <v>0</v>
      </c>
      <c r="V82" s="104">
        <f t="shared" si="31"/>
        <v>0</v>
      </c>
      <c r="W82" s="104">
        <f t="shared" si="31"/>
        <v>0</v>
      </c>
      <c r="X82" s="104">
        <f t="shared" si="31"/>
        <v>0</v>
      </c>
      <c r="Y82" s="51"/>
      <c r="Z82" s="104">
        <f>SUM(Z77:Z81)</f>
        <v>25</v>
      </c>
      <c r="AA82" s="104">
        <f>SUM(AA77:AA81)</f>
        <v>289</v>
      </c>
      <c r="AB82" s="51"/>
      <c r="AC82" s="104">
        <f t="shared" ref="AC82:AI82" si="32">SUM(AC77:AC81)</f>
        <v>0</v>
      </c>
      <c r="AD82" s="104">
        <f t="shared" si="32"/>
        <v>3</v>
      </c>
      <c r="AE82" s="104">
        <f t="shared" si="32"/>
        <v>0</v>
      </c>
      <c r="AF82" s="104">
        <f t="shared" si="32"/>
        <v>0</v>
      </c>
      <c r="AG82" s="104">
        <f t="shared" si="32"/>
        <v>309</v>
      </c>
      <c r="AH82" s="104">
        <f t="shared" si="32"/>
        <v>0</v>
      </c>
      <c r="AI82" s="104">
        <f t="shared" si="32"/>
        <v>2</v>
      </c>
      <c r="AJ82" s="104"/>
    </row>
    <row r="83" spans="1:36" s="103" customFormat="1">
      <c r="A83" s="99"/>
      <c r="B83" s="100"/>
      <c r="C83" s="101"/>
      <c r="D83" s="101"/>
      <c r="E83" s="101"/>
      <c r="F83" s="101"/>
      <c r="G83" s="101"/>
      <c r="H83" s="101"/>
      <c r="I83" s="25"/>
      <c r="J83" s="101"/>
      <c r="K83" s="101"/>
      <c r="L83" s="101"/>
      <c r="M83" s="101"/>
      <c r="N83" s="25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25"/>
      <c r="Z83" s="101"/>
      <c r="AA83" s="101"/>
      <c r="AB83" s="25"/>
      <c r="AC83" s="101"/>
      <c r="AD83" s="101"/>
      <c r="AE83" s="101"/>
      <c r="AF83" s="101"/>
      <c r="AG83" s="101"/>
      <c r="AH83" s="101"/>
      <c r="AI83" s="101"/>
      <c r="AJ83" s="101"/>
    </row>
    <row r="84" spans="1:36" s="103" customFormat="1">
      <c r="A84" s="99">
        <v>2007</v>
      </c>
      <c r="B84" s="100" t="s">
        <v>191</v>
      </c>
      <c r="C84" s="101">
        <f t="shared" ref="C84:C87" si="33">SUM(F84:H84)</f>
        <v>3</v>
      </c>
      <c r="D84" s="102">
        <f>C84/$C$217</f>
        <v>5.9078377313903109E-4</v>
      </c>
      <c r="E84" s="101"/>
      <c r="F84" s="101">
        <v>0</v>
      </c>
      <c r="G84" s="101">
        <v>0</v>
      </c>
      <c r="H84" s="101">
        <v>3</v>
      </c>
      <c r="I84" s="25"/>
      <c r="J84" s="101">
        <v>1</v>
      </c>
      <c r="K84" s="101">
        <v>2</v>
      </c>
      <c r="L84" s="101">
        <v>0</v>
      </c>
      <c r="M84" s="101">
        <v>0</v>
      </c>
      <c r="N84" s="25"/>
      <c r="O84" s="101">
        <v>0</v>
      </c>
      <c r="P84" s="101">
        <v>0</v>
      </c>
      <c r="Q84" s="101">
        <v>0</v>
      </c>
      <c r="R84" s="101">
        <v>0</v>
      </c>
      <c r="S84" s="101">
        <v>1</v>
      </c>
      <c r="T84" s="101">
        <v>0</v>
      </c>
      <c r="U84" s="101">
        <v>0</v>
      </c>
      <c r="V84" s="101">
        <v>0</v>
      </c>
      <c r="W84" s="101">
        <v>2</v>
      </c>
      <c r="X84" s="101">
        <v>0</v>
      </c>
      <c r="Y84" s="25"/>
      <c r="Z84" s="101">
        <v>3</v>
      </c>
      <c r="AA84" s="101">
        <v>0</v>
      </c>
      <c r="AB84" s="25"/>
      <c r="AC84" s="101">
        <v>0</v>
      </c>
      <c r="AD84" s="101">
        <v>1</v>
      </c>
      <c r="AE84" s="101">
        <v>0</v>
      </c>
      <c r="AF84" s="101">
        <v>0</v>
      </c>
      <c r="AG84" s="101">
        <v>2</v>
      </c>
      <c r="AH84" s="101">
        <v>0</v>
      </c>
      <c r="AI84" s="101">
        <v>0</v>
      </c>
      <c r="AJ84" s="101"/>
    </row>
    <row r="85" spans="1:36" s="103" customFormat="1">
      <c r="A85" s="99">
        <v>2008</v>
      </c>
      <c r="B85" s="100" t="s">
        <v>191</v>
      </c>
      <c r="C85" s="101">
        <f t="shared" si="33"/>
        <v>15</v>
      </c>
      <c r="D85" s="102">
        <f>C85/$C$221</f>
        <v>2.4582104228121925E-3</v>
      </c>
      <c r="E85" s="101"/>
      <c r="F85" s="101">
        <v>0</v>
      </c>
      <c r="G85" s="101">
        <v>2</v>
      </c>
      <c r="H85" s="101">
        <v>13</v>
      </c>
      <c r="I85" s="25"/>
      <c r="J85" s="101">
        <v>7</v>
      </c>
      <c r="K85" s="101">
        <v>6</v>
      </c>
      <c r="L85" s="101">
        <v>0</v>
      </c>
      <c r="M85" s="101">
        <v>2</v>
      </c>
      <c r="N85" s="25"/>
      <c r="O85" s="101">
        <v>0</v>
      </c>
      <c r="P85" s="101">
        <v>0</v>
      </c>
      <c r="Q85" s="101">
        <v>0</v>
      </c>
      <c r="R85" s="101">
        <v>0</v>
      </c>
      <c r="S85" s="101">
        <v>0</v>
      </c>
      <c r="T85" s="101">
        <v>0</v>
      </c>
      <c r="U85" s="101">
        <v>4</v>
      </c>
      <c r="V85" s="101">
        <v>2</v>
      </c>
      <c r="W85" s="101">
        <v>8</v>
      </c>
      <c r="X85" s="101">
        <v>1</v>
      </c>
      <c r="Y85" s="25"/>
      <c r="Z85" s="101">
        <v>15</v>
      </c>
      <c r="AA85" s="101">
        <v>0</v>
      </c>
      <c r="AB85" s="25"/>
      <c r="AC85" s="101">
        <v>1</v>
      </c>
      <c r="AD85" s="101">
        <v>0</v>
      </c>
      <c r="AE85" s="101">
        <v>1</v>
      </c>
      <c r="AF85" s="101">
        <v>0</v>
      </c>
      <c r="AG85" s="101">
        <v>9</v>
      </c>
      <c r="AH85" s="101">
        <v>3</v>
      </c>
      <c r="AI85" s="101">
        <v>1</v>
      </c>
      <c r="AJ85" s="101"/>
    </row>
    <row r="86" spans="1:36" s="103" customFormat="1">
      <c r="A86" s="99">
        <v>2009</v>
      </c>
      <c r="B86" s="100" t="s">
        <v>191</v>
      </c>
      <c r="C86" s="101">
        <f t="shared" si="33"/>
        <v>30</v>
      </c>
      <c r="D86" s="102">
        <f>C86/$C$225</f>
        <v>7.0191857744501636E-3</v>
      </c>
      <c r="E86" s="101"/>
      <c r="F86" s="101">
        <v>0</v>
      </c>
      <c r="G86" s="101">
        <v>6</v>
      </c>
      <c r="H86" s="101">
        <v>24</v>
      </c>
      <c r="I86" s="25"/>
      <c r="J86" s="101">
        <v>4</v>
      </c>
      <c r="K86" s="101">
        <v>24</v>
      </c>
      <c r="L86" s="101">
        <v>1</v>
      </c>
      <c r="M86" s="101">
        <v>1</v>
      </c>
      <c r="N86" s="25"/>
      <c r="O86" s="101">
        <v>0</v>
      </c>
      <c r="P86" s="101">
        <v>0</v>
      </c>
      <c r="Q86" s="101">
        <v>0</v>
      </c>
      <c r="R86" s="101">
        <v>0</v>
      </c>
      <c r="S86" s="101">
        <v>0</v>
      </c>
      <c r="T86" s="101">
        <v>0</v>
      </c>
      <c r="U86" s="101">
        <v>2</v>
      </c>
      <c r="V86" s="101">
        <v>4</v>
      </c>
      <c r="W86" s="101">
        <v>24</v>
      </c>
      <c r="X86" s="101">
        <v>0</v>
      </c>
      <c r="Y86" s="25"/>
      <c r="Z86" s="101">
        <v>29</v>
      </c>
      <c r="AA86" s="101">
        <v>1</v>
      </c>
      <c r="AB86" s="25"/>
      <c r="AC86" s="101">
        <v>0</v>
      </c>
      <c r="AD86" s="101">
        <v>5</v>
      </c>
      <c r="AE86" s="101">
        <v>0</v>
      </c>
      <c r="AF86" s="101">
        <v>0</v>
      </c>
      <c r="AG86" s="101">
        <v>21</v>
      </c>
      <c r="AH86" s="101">
        <v>0</v>
      </c>
      <c r="AI86" s="101">
        <v>4</v>
      </c>
      <c r="AJ86" s="101"/>
    </row>
    <row r="87" spans="1:36" s="103" customFormat="1">
      <c r="A87" s="99">
        <v>2010</v>
      </c>
      <c r="B87" s="100" t="s">
        <v>191</v>
      </c>
      <c r="C87" s="101">
        <f t="shared" si="33"/>
        <v>18</v>
      </c>
      <c r="D87" s="102">
        <f>C87/$C$229</f>
        <v>4.3457267020762915E-3</v>
      </c>
      <c r="E87" s="101"/>
      <c r="F87" s="101">
        <v>0</v>
      </c>
      <c r="G87" s="101">
        <v>5</v>
      </c>
      <c r="H87" s="101">
        <v>13</v>
      </c>
      <c r="I87" s="101"/>
      <c r="J87" s="101">
        <v>0</v>
      </c>
      <c r="K87" s="101">
        <v>18</v>
      </c>
      <c r="L87" s="101">
        <v>0</v>
      </c>
      <c r="M87" s="101">
        <v>0</v>
      </c>
      <c r="N87" s="101"/>
      <c r="O87" s="101">
        <v>0</v>
      </c>
      <c r="P87" s="101">
        <v>1</v>
      </c>
      <c r="Q87" s="101">
        <v>0</v>
      </c>
      <c r="R87" s="101">
        <v>0</v>
      </c>
      <c r="S87" s="101">
        <v>0</v>
      </c>
      <c r="T87" s="101">
        <v>0</v>
      </c>
      <c r="U87" s="101">
        <v>0</v>
      </c>
      <c r="V87" s="101">
        <v>0</v>
      </c>
      <c r="W87" s="101">
        <v>16</v>
      </c>
      <c r="X87" s="101">
        <v>1</v>
      </c>
      <c r="Y87" s="101"/>
      <c r="Z87" s="101">
        <v>18</v>
      </c>
      <c r="AA87" s="101">
        <v>0</v>
      </c>
      <c r="AB87" s="101"/>
      <c r="AC87" s="101">
        <v>0</v>
      </c>
      <c r="AD87" s="101">
        <v>1</v>
      </c>
      <c r="AE87" s="101">
        <v>0</v>
      </c>
      <c r="AF87" s="101">
        <v>0</v>
      </c>
      <c r="AG87" s="101">
        <v>17</v>
      </c>
      <c r="AH87" s="101">
        <v>0</v>
      </c>
      <c r="AI87" s="101">
        <v>0</v>
      </c>
      <c r="AJ87" s="101"/>
    </row>
    <row r="88" spans="1:36" s="103" customFormat="1" ht="3.95" customHeight="1">
      <c r="A88" s="99"/>
      <c r="B88" s="100"/>
      <c r="C88" s="32"/>
      <c r="D88" s="41"/>
      <c r="E88" s="101"/>
      <c r="F88" s="32"/>
      <c r="G88" s="32"/>
      <c r="H88" s="32"/>
      <c r="I88" s="25"/>
      <c r="J88" s="32"/>
      <c r="K88" s="32"/>
      <c r="L88" s="32"/>
      <c r="M88" s="32"/>
      <c r="N88" s="25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25"/>
      <c r="Z88" s="32"/>
      <c r="AA88" s="32"/>
      <c r="AB88" s="25"/>
      <c r="AC88" s="32"/>
      <c r="AD88" s="32"/>
      <c r="AE88" s="32"/>
      <c r="AF88" s="32"/>
      <c r="AG88" s="32"/>
      <c r="AH88" s="32"/>
      <c r="AI88" s="32"/>
      <c r="AJ88" s="101"/>
    </row>
    <row r="89" spans="1:36" s="106" customFormat="1">
      <c r="A89" s="127" t="str">
        <f>"  Total "&amp;B87</f>
        <v xml:space="preserve">  Total ARFF Small Twin Agent</v>
      </c>
      <c r="B89" s="127"/>
      <c r="C89" s="104">
        <f>SUM(C84:C88)</f>
        <v>66</v>
      </c>
      <c r="D89" s="105">
        <f>C89/$C$234</f>
        <v>3.3680342927127987E-3</v>
      </c>
      <c r="E89" s="104"/>
      <c r="F89" s="104">
        <f>SUM(F84:F88)</f>
        <v>0</v>
      </c>
      <c r="G89" s="104">
        <f>SUM(G84:G88)</f>
        <v>13</v>
      </c>
      <c r="H89" s="104">
        <f>SUM(H84:H88)</f>
        <v>53</v>
      </c>
      <c r="I89" s="51"/>
      <c r="J89" s="104">
        <f>SUM(J84:J88)</f>
        <v>12</v>
      </c>
      <c r="K89" s="104">
        <f>SUM(K84:K88)</f>
        <v>50</v>
      </c>
      <c r="L89" s="104">
        <f>SUM(L84:L88)</f>
        <v>1</v>
      </c>
      <c r="M89" s="104">
        <f>SUM(M84:M88)</f>
        <v>3</v>
      </c>
      <c r="N89" s="51"/>
      <c r="O89" s="104">
        <f t="shared" ref="O89:X89" si="34">SUM(O84:O88)</f>
        <v>0</v>
      </c>
      <c r="P89" s="104">
        <f t="shared" si="34"/>
        <v>1</v>
      </c>
      <c r="Q89" s="104">
        <f t="shared" si="34"/>
        <v>0</v>
      </c>
      <c r="R89" s="104">
        <f t="shared" si="34"/>
        <v>0</v>
      </c>
      <c r="S89" s="104">
        <f t="shared" si="34"/>
        <v>1</v>
      </c>
      <c r="T89" s="104">
        <f t="shared" si="34"/>
        <v>0</v>
      </c>
      <c r="U89" s="104">
        <f t="shared" si="34"/>
        <v>6</v>
      </c>
      <c r="V89" s="104">
        <f t="shared" si="34"/>
        <v>6</v>
      </c>
      <c r="W89" s="104">
        <f t="shared" si="34"/>
        <v>50</v>
      </c>
      <c r="X89" s="104">
        <f t="shared" si="34"/>
        <v>2</v>
      </c>
      <c r="Y89" s="51"/>
      <c r="Z89" s="104">
        <f>SUM(Z84:Z88)</f>
        <v>65</v>
      </c>
      <c r="AA89" s="104">
        <f>SUM(AA84:AA88)</f>
        <v>1</v>
      </c>
      <c r="AB89" s="51"/>
      <c r="AC89" s="104">
        <f t="shared" ref="AC89:AI89" si="35">SUM(AC84:AC88)</f>
        <v>1</v>
      </c>
      <c r="AD89" s="104">
        <f t="shared" si="35"/>
        <v>7</v>
      </c>
      <c r="AE89" s="104">
        <f t="shared" si="35"/>
        <v>1</v>
      </c>
      <c r="AF89" s="104">
        <f t="shared" si="35"/>
        <v>0</v>
      </c>
      <c r="AG89" s="104">
        <f t="shared" si="35"/>
        <v>49</v>
      </c>
      <c r="AH89" s="104">
        <f t="shared" si="35"/>
        <v>3</v>
      </c>
      <c r="AI89" s="104">
        <f t="shared" si="35"/>
        <v>5</v>
      </c>
      <c r="AJ89" s="104"/>
    </row>
    <row r="90" spans="1:36" s="103" customFormat="1">
      <c r="A90" s="99"/>
      <c r="B90" s="100"/>
      <c r="C90" s="101"/>
      <c r="D90" s="101"/>
      <c r="E90" s="101"/>
      <c r="F90" s="101"/>
      <c r="G90" s="101"/>
      <c r="H90" s="101"/>
      <c r="I90" s="25"/>
      <c r="J90" s="101"/>
      <c r="K90" s="101"/>
      <c r="L90" s="101"/>
      <c r="M90" s="101"/>
      <c r="N90" s="25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25"/>
      <c r="Z90" s="101"/>
      <c r="AA90" s="101"/>
      <c r="AB90" s="25"/>
      <c r="AC90" s="101"/>
      <c r="AD90" s="101"/>
      <c r="AE90" s="101"/>
      <c r="AF90" s="101"/>
      <c r="AG90" s="101"/>
      <c r="AH90" s="101"/>
      <c r="AI90" s="101"/>
      <c r="AJ90" s="101"/>
    </row>
    <row r="91" spans="1:36" s="103" customFormat="1">
      <c r="A91" s="99">
        <v>2007</v>
      </c>
      <c r="B91" s="100" t="s">
        <v>192</v>
      </c>
      <c r="C91" s="101">
        <f t="shared" ref="C91:C94" si="36">SUM(F91:H91)</f>
        <v>176</v>
      </c>
      <c r="D91" s="108">
        <f>C91/$C$217</f>
        <v>3.4659314690823159E-2</v>
      </c>
      <c r="E91" s="101"/>
      <c r="F91" s="101">
        <v>3</v>
      </c>
      <c r="G91" s="101">
        <v>0</v>
      </c>
      <c r="H91" s="101">
        <v>173</v>
      </c>
      <c r="I91" s="25"/>
      <c r="J91" s="101">
        <v>1</v>
      </c>
      <c r="K91" s="101">
        <v>173</v>
      </c>
      <c r="L91" s="101">
        <v>2</v>
      </c>
      <c r="M91" s="101">
        <v>0</v>
      </c>
      <c r="N91" s="25"/>
      <c r="O91" s="101">
        <v>0</v>
      </c>
      <c r="P91" s="101">
        <v>0</v>
      </c>
      <c r="Q91" s="101">
        <v>0</v>
      </c>
      <c r="R91" s="101">
        <v>0</v>
      </c>
      <c r="S91" s="101">
        <v>0</v>
      </c>
      <c r="T91" s="101">
        <v>0</v>
      </c>
      <c r="U91" s="101">
        <v>25</v>
      </c>
      <c r="V91" s="101">
        <v>6</v>
      </c>
      <c r="W91" s="101">
        <v>76</v>
      </c>
      <c r="X91" s="101">
        <v>69</v>
      </c>
      <c r="Y91" s="25"/>
      <c r="Z91" s="101">
        <v>176</v>
      </c>
      <c r="AA91" s="101">
        <v>0</v>
      </c>
      <c r="AB91" s="25"/>
      <c r="AC91" s="101">
        <v>6</v>
      </c>
      <c r="AD91" s="101">
        <v>83</v>
      </c>
      <c r="AE91" s="101">
        <v>25</v>
      </c>
      <c r="AF91" s="101">
        <v>0</v>
      </c>
      <c r="AG91" s="101">
        <v>0</v>
      </c>
      <c r="AH91" s="101">
        <v>4</v>
      </c>
      <c r="AI91" s="101">
        <v>58</v>
      </c>
      <c r="AJ91" s="101"/>
    </row>
    <row r="92" spans="1:36" s="103" customFormat="1">
      <c r="A92" s="99">
        <v>2008</v>
      </c>
      <c r="B92" s="100" t="s">
        <v>192</v>
      </c>
      <c r="C92" s="101">
        <f t="shared" si="36"/>
        <v>197</v>
      </c>
      <c r="D92" s="109">
        <f>C92/$C$221</f>
        <v>3.2284496886266799E-2</v>
      </c>
      <c r="E92" s="101"/>
      <c r="F92" s="101">
        <v>3</v>
      </c>
      <c r="G92" s="101">
        <v>3</v>
      </c>
      <c r="H92" s="101">
        <v>191</v>
      </c>
      <c r="I92" s="25"/>
      <c r="J92" s="101">
        <v>32</v>
      </c>
      <c r="K92" s="101">
        <v>163</v>
      </c>
      <c r="L92" s="101">
        <v>0</v>
      </c>
      <c r="M92" s="101">
        <v>2</v>
      </c>
      <c r="N92" s="25"/>
      <c r="O92" s="101">
        <v>2</v>
      </c>
      <c r="P92" s="101">
        <v>0</v>
      </c>
      <c r="Q92" s="101">
        <v>0</v>
      </c>
      <c r="R92" s="101">
        <v>0</v>
      </c>
      <c r="S92" s="101">
        <v>0</v>
      </c>
      <c r="T92" s="101">
        <v>0</v>
      </c>
      <c r="U92" s="101">
        <v>10</v>
      </c>
      <c r="V92" s="101">
        <v>25</v>
      </c>
      <c r="W92" s="101">
        <v>120</v>
      </c>
      <c r="X92" s="101">
        <v>40</v>
      </c>
      <c r="Y92" s="25"/>
      <c r="Z92" s="101">
        <v>196</v>
      </c>
      <c r="AA92" s="101">
        <v>1</v>
      </c>
      <c r="AB92" s="25"/>
      <c r="AC92" s="101">
        <v>36</v>
      </c>
      <c r="AD92" s="101">
        <v>62</v>
      </c>
      <c r="AE92" s="101">
        <v>1</v>
      </c>
      <c r="AF92" s="101">
        <v>0</v>
      </c>
      <c r="AG92" s="101">
        <v>1</v>
      </c>
      <c r="AH92" s="101">
        <v>71</v>
      </c>
      <c r="AI92" s="101">
        <v>26</v>
      </c>
      <c r="AJ92" s="101"/>
    </row>
    <row r="93" spans="1:36" s="103" customFormat="1">
      <c r="A93" s="99">
        <v>2009</v>
      </c>
      <c r="B93" s="100" t="s">
        <v>192</v>
      </c>
      <c r="C93" s="101">
        <f t="shared" si="36"/>
        <v>197</v>
      </c>
      <c r="D93" s="109">
        <f>C93/$C$225</f>
        <v>4.609265325222274E-2</v>
      </c>
      <c r="E93" s="101"/>
      <c r="F93" s="101">
        <v>1</v>
      </c>
      <c r="G93" s="101">
        <v>2</v>
      </c>
      <c r="H93" s="101">
        <v>194</v>
      </c>
      <c r="I93" s="25"/>
      <c r="J93" s="101">
        <v>14</v>
      </c>
      <c r="K93" s="101">
        <v>182</v>
      </c>
      <c r="L93" s="101">
        <v>0</v>
      </c>
      <c r="M93" s="101">
        <v>1</v>
      </c>
      <c r="N93" s="25"/>
      <c r="O93" s="101">
        <v>0</v>
      </c>
      <c r="P93" s="101">
        <v>0</v>
      </c>
      <c r="Q93" s="101">
        <v>0</v>
      </c>
      <c r="R93" s="101">
        <v>0</v>
      </c>
      <c r="S93" s="101">
        <v>0</v>
      </c>
      <c r="T93" s="101">
        <v>0</v>
      </c>
      <c r="U93" s="101">
        <v>11</v>
      </c>
      <c r="V93" s="101">
        <v>50</v>
      </c>
      <c r="W93" s="101">
        <v>136</v>
      </c>
      <c r="X93" s="101">
        <v>0</v>
      </c>
      <c r="Y93" s="25"/>
      <c r="Z93" s="101">
        <v>197</v>
      </c>
      <c r="AA93" s="101">
        <v>0</v>
      </c>
      <c r="AB93" s="25"/>
      <c r="AC93" s="101">
        <v>22</v>
      </c>
      <c r="AD93" s="101">
        <v>68</v>
      </c>
      <c r="AE93" s="101">
        <v>5</v>
      </c>
      <c r="AF93" s="101">
        <v>0</v>
      </c>
      <c r="AG93" s="101">
        <v>0</v>
      </c>
      <c r="AH93" s="101">
        <v>82</v>
      </c>
      <c r="AI93" s="101">
        <v>20</v>
      </c>
      <c r="AJ93" s="101"/>
    </row>
    <row r="94" spans="1:36" s="103" customFormat="1">
      <c r="A94" s="99">
        <v>2010</v>
      </c>
      <c r="B94" s="100" t="s">
        <v>192</v>
      </c>
      <c r="C94" s="101">
        <f t="shared" si="36"/>
        <v>231</v>
      </c>
      <c r="D94" s="109">
        <f>C94/$C$229</f>
        <v>5.5770159343312413E-2</v>
      </c>
      <c r="E94" s="101"/>
      <c r="F94" s="101">
        <v>19</v>
      </c>
      <c r="G94" s="101">
        <v>15</v>
      </c>
      <c r="H94" s="101">
        <v>197</v>
      </c>
      <c r="I94" s="101"/>
      <c r="J94" s="101">
        <v>20</v>
      </c>
      <c r="K94" s="101">
        <v>208</v>
      </c>
      <c r="L94" s="101">
        <v>1</v>
      </c>
      <c r="M94" s="101">
        <v>2</v>
      </c>
      <c r="N94" s="101"/>
      <c r="O94" s="101">
        <v>0</v>
      </c>
      <c r="P94" s="101">
        <v>20</v>
      </c>
      <c r="Q94" s="101">
        <v>1</v>
      </c>
      <c r="R94" s="101">
        <v>0</v>
      </c>
      <c r="S94" s="101">
        <v>3</v>
      </c>
      <c r="T94" s="101">
        <v>0</v>
      </c>
      <c r="U94" s="101">
        <v>19</v>
      </c>
      <c r="V94" s="101">
        <v>1</v>
      </c>
      <c r="W94" s="101">
        <v>131</v>
      </c>
      <c r="X94" s="101">
        <v>56</v>
      </c>
      <c r="Y94" s="101"/>
      <c r="Z94" s="101">
        <v>230</v>
      </c>
      <c r="AA94" s="101">
        <v>1</v>
      </c>
      <c r="AB94" s="101"/>
      <c r="AC94" s="101">
        <v>17</v>
      </c>
      <c r="AD94" s="101">
        <v>73</v>
      </c>
      <c r="AE94" s="101">
        <v>0</v>
      </c>
      <c r="AF94" s="101">
        <v>0</v>
      </c>
      <c r="AG94" s="101">
        <v>91</v>
      </c>
      <c r="AH94" s="101">
        <v>20</v>
      </c>
      <c r="AI94" s="101">
        <v>30</v>
      </c>
      <c r="AJ94" s="101"/>
    </row>
    <row r="95" spans="1:36" s="103" customFormat="1" ht="3.95" customHeight="1">
      <c r="A95" s="99"/>
      <c r="B95" s="100"/>
      <c r="C95" s="32"/>
      <c r="D95" s="110"/>
      <c r="E95" s="101"/>
      <c r="F95" s="32"/>
      <c r="G95" s="32"/>
      <c r="H95" s="32"/>
      <c r="I95" s="25"/>
      <c r="J95" s="32"/>
      <c r="K95" s="32"/>
      <c r="L95" s="32"/>
      <c r="M95" s="32"/>
      <c r="N95" s="25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25"/>
      <c r="Z95" s="32"/>
      <c r="AA95" s="32"/>
      <c r="AB95" s="25"/>
      <c r="AC95" s="32"/>
      <c r="AD95" s="32"/>
      <c r="AE95" s="32"/>
      <c r="AF95" s="32"/>
      <c r="AG95" s="32"/>
      <c r="AH95" s="32"/>
      <c r="AI95" s="32"/>
      <c r="AJ95" s="101"/>
    </row>
    <row r="96" spans="1:36" s="106" customFormat="1">
      <c r="A96" s="127" t="str">
        <f>"  Total "&amp;B94</f>
        <v xml:space="preserve">  Total Brush Trucks (1906) NFPA</v>
      </c>
      <c r="B96" s="127"/>
      <c r="C96" s="104">
        <f>SUM(C91:C95)</f>
        <v>801</v>
      </c>
      <c r="D96" s="111">
        <f>C96/$C$234</f>
        <v>4.0875688916105331E-2</v>
      </c>
      <c r="E96" s="104"/>
      <c r="F96" s="104">
        <f>SUM(F91:F95)</f>
        <v>26</v>
      </c>
      <c r="G96" s="104">
        <f>SUM(G91:G95)</f>
        <v>20</v>
      </c>
      <c r="H96" s="104">
        <f>SUM(H91:H95)</f>
        <v>755</v>
      </c>
      <c r="I96" s="51"/>
      <c r="J96" s="104">
        <f>SUM(J91:J95)</f>
        <v>67</v>
      </c>
      <c r="K96" s="104">
        <f>SUM(K91:K95)</f>
        <v>726</v>
      </c>
      <c r="L96" s="104">
        <f>SUM(L91:L95)</f>
        <v>3</v>
      </c>
      <c r="M96" s="104">
        <f>SUM(M91:M95)</f>
        <v>5</v>
      </c>
      <c r="N96" s="51"/>
      <c r="O96" s="104">
        <f t="shared" ref="O96:X96" si="37">SUM(O91:O95)</f>
        <v>2</v>
      </c>
      <c r="P96" s="104">
        <f t="shared" si="37"/>
        <v>20</v>
      </c>
      <c r="Q96" s="104">
        <f t="shared" si="37"/>
        <v>1</v>
      </c>
      <c r="R96" s="104">
        <f t="shared" si="37"/>
        <v>0</v>
      </c>
      <c r="S96" s="104">
        <f t="shared" si="37"/>
        <v>3</v>
      </c>
      <c r="T96" s="104">
        <f t="shared" si="37"/>
        <v>0</v>
      </c>
      <c r="U96" s="104">
        <f t="shared" si="37"/>
        <v>65</v>
      </c>
      <c r="V96" s="104">
        <f t="shared" si="37"/>
        <v>82</v>
      </c>
      <c r="W96" s="104">
        <f t="shared" si="37"/>
        <v>463</v>
      </c>
      <c r="X96" s="104">
        <f t="shared" si="37"/>
        <v>165</v>
      </c>
      <c r="Y96" s="51"/>
      <c r="Z96" s="104">
        <f>SUM(Z91:Z95)</f>
        <v>799</v>
      </c>
      <c r="AA96" s="104">
        <f>SUM(AA91:AA95)</f>
        <v>2</v>
      </c>
      <c r="AB96" s="51"/>
      <c r="AC96" s="104">
        <f t="shared" ref="AC96:AI96" si="38">SUM(AC91:AC95)</f>
        <v>81</v>
      </c>
      <c r="AD96" s="104">
        <f t="shared" si="38"/>
        <v>286</v>
      </c>
      <c r="AE96" s="104">
        <f t="shared" si="38"/>
        <v>31</v>
      </c>
      <c r="AF96" s="104">
        <f t="shared" si="38"/>
        <v>0</v>
      </c>
      <c r="AG96" s="104">
        <f t="shared" si="38"/>
        <v>92</v>
      </c>
      <c r="AH96" s="104">
        <f t="shared" si="38"/>
        <v>177</v>
      </c>
      <c r="AI96" s="104">
        <f t="shared" si="38"/>
        <v>134</v>
      </c>
      <c r="AJ96" s="104"/>
    </row>
    <row r="97" spans="1:36" s="103" customFormat="1">
      <c r="A97" s="99"/>
      <c r="B97" s="100"/>
      <c r="C97" s="101"/>
      <c r="D97" s="101"/>
      <c r="E97" s="101"/>
      <c r="F97" s="101"/>
      <c r="G97" s="101"/>
      <c r="H97" s="101"/>
      <c r="I97" s="25"/>
      <c r="J97" s="101"/>
      <c r="K97" s="101"/>
      <c r="L97" s="101"/>
      <c r="M97" s="101"/>
      <c r="N97" s="25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25"/>
      <c r="Z97" s="101"/>
      <c r="AA97" s="101"/>
      <c r="AB97" s="25"/>
      <c r="AC97" s="101"/>
      <c r="AD97" s="101"/>
      <c r="AE97" s="101"/>
      <c r="AF97" s="101"/>
      <c r="AG97" s="101"/>
      <c r="AH97" s="101"/>
      <c r="AI97" s="101"/>
      <c r="AJ97" s="101"/>
    </row>
    <row r="98" spans="1:36" s="103" customFormat="1">
      <c r="A98" s="99">
        <v>2007</v>
      </c>
      <c r="B98" s="100" t="s">
        <v>193</v>
      </c>
      <c r="C98" s="101">
        <f t="shared" ref="C98:C101" si="39">SUM(F98:H98)</f>
        <v>24</v>
      </c>
      <c r="D98" s="102">
        <f>C98/$C$217</f>
        <v>4.7262701851122487E-3</v>
      </c>
      <c r="E98" s="101"/>
      <c r="F98" s="101">
        <v>2</v>
      </c>
      <c r="G98" s="101">
        <v>0</v>
      </c>
      <c r="H98" s="101">
        <v>22</v>
      </c>
      <c r="I98" s="25"/>
      <c r="J98" s="101">
        <v>1</v>
      </c>
      <c r="K98" s="101">
        <v>23</v>
      </c>
      <c r="L98" s="101">
        <v>0</v>
      </c>
      <c r="M98" s="101">
        <v>0</v>
      </c>
      <c r="N98" s="25"/>
      <c r="O98" s="101">
        <v>0</v>
      </c>
      <c r="P98" s="101">
        <v>0</v>
      </c>
      <c r="Q98" s="101">
        <v>0</v>
      </c>
      <c r="R98" s="101">
        <v>0</v>
      </c>
      <c r="S98" s="101">
        <v>0</v>
      </c>
      <c r="T98" s="101">
        <v>0</v>
      </c>
      <c r="U98" s="101">
        <v>1</v>
      </c>
      <c r="V98" s="101">
        <v>0</v>
      </c>
      <c r="W98" s="101">
        <v>10</v>
      </c>
      <c r="X98" s="101">
        <v>13</v>
      </c>
      <c r="Y98" s="25"/>
      <c r="Z98" s="101">
        <v>24</v>
      </c>
      <c r="AA98" s="101">
        <v>0</v>
      </c>
      <c r="AB98" s="25"/>
      <c r="AC98" s="101">
        <v>3</v>
      </c>
      <c r="AD98" s="101">
        <v>11</v>
      </c>
      <c r="AE98" s="101">
        <v>0</v>
      </c>
      <c r="AF98" s="101">
        <v>0</v>
      </c>
      <c r="AG98" s="101">
        <v>0</v>
      </c>
      <c r="AH98" s="101">
        <v>2</v>
      </c>
      <c r="AI98" s="101">
        <v>8</v>
      </c>
      <c r="AJ98" s="101"/>
    </row>
    <row r="99" spans="1:36" s="103" customFormat="1">
      <c r="A99" s="99">
        <v>2008</v>
      </c>
      <c r="B99" s="100" t="s">
        <v>193</v>
      </c>
      <c r="C99" s="101">
        <f t="shared" si="39"/>
        <v>9</v>
      </c>
      <c r="D99" s="102">
        <f>C99/$C$221</f>
        <v>1.4749262536873156E-3</v>
      </c>
      <c r="E99" s="101"/>
      <c r="F99" s="101">
        <v>0</v>
      </c>
      <c r="G99" s="101">
        <v>0</v>
      </c>
      <c r="H99" s="101">
        <v>9</v>
      </c>
      <c r="I99" s="25"/>
      <c r="J99" s="101">
        <v>0</v>
      </c>
      <c r="K99" s="101">
        <v>9</v>
      </c>
      <c r="L99" s="101">
        <v>0</v>
      </c>
      <c r="M99" s="101">
        <v>0</v>
      </c>
      <c r="N99" s="25"/>
      <c r="O99" s="101">
        <v>0</v>
      </c>
      <c r="P99" s="101">
        <v>1</v>
      </c>
      <c r="Q99" s="101">
        <v>0</v>
      </c>
      <c r="R99" s="101">
        <v>0</v>
      </c>
      <c r="S99" s="101">
        <v>0</v>
      </c>
      <c r="T99" s="101">
        <v>0</v>
      </c>
      <c r="U99" s="101">
        <v>0</v>
      </c>
      <c r="V99" s="101">
        <v>2</v>
      </c>
      <c r="W99" s="101">
        <v>1</v>
      </c>
      <c r="X99" s="101">
        <v>5</v>
      </c>
      <c r="Y99" s="25"/>
      <c r="Z99" s="101">
        <v>9</v>
      </c>
      <c r="AA99" s="101">
        <v>0</v>
      </c>
      <c r="AB99" s="25"/>
      <c r="AC99" s="101">
        <v>1</v>
      </c>
      <c r="AD99" s="101">
        <v>4</v>
      </c>
      <c r="AE99" s="101">
        <v>0</v>
      </c>
      <c r="AF99" s="101">
        <v>0</v>
      </c>
      <c r="AG99" s="101">
        <v>0</v>
      </c>
      <c r="AH99" s="101">
        <v>1</v>
      </c>
      <c r="AI99" s="101">
        <v>3</v>
      </c>
      <c r="AJ99" s="101"/>
    </row>
    <row r="100" spans="1:36" s="103" customFormat="1">
      <c r="A100" s="99">
        <v>2009</v>
      </c>
      <c r="B100" s="100" t="s">
        <v>193</v>
      </c>
      <c r="C100" s="101">
        <f t="shared" si="39"/>
        <v>18</v>
      </c>
      <c r="D100" s="102">
        <f>C100/$C$225</f>
        <v>4.2115114646700987E-3</v>
      </c>
      <c r="E100" s="101"/>
      <c r="F100" s="101">
        <v>2</v>
      </c>
      <c r="G100" s="101">
        <v>0</v>
      </c>
      <c r="H100" s="101">
        <v>16</v>
      </c>
      <c r="I100" s="25"/>
      <c r="J100" s="101">
        <v>0</v>
      </c>
      <c r="K100" s="101">
        <v>18</v>
      </c>
      <c r="L100" s="101">
        <v>0</v>
      </c>
      <c r="M100" s="101">
        <v>0</v>
      </c>
      <c r="N100" s="25"/>
      <c r="O100" s="101">
        <v>0</v>
      </c>
      <c r="P100" s="101">
        <v>0</v>
      </c>
      <c r="Q100" s="101">
        <v>0</v>
      </c>
      <c r="R100" s="101">
        <v>0</v>
      </c>
      <c r="S100" s="101">
        <v>0</v>
      </c>
      <c r="T100" s="101">
        <v>0</v>
      </c>
      <c r="U100" s="101">
        <v>0</v>
      </c>
      <c r="V100" s="101">
        <v>9</v>
      </c>
      <c r="W100" s="101">
        <v>9</v>
      </c>
      <c r="X100" s="101">
        <v>0</v>
      </c>
      <c r="Y100" s="25"/>
      <c r="Z100" s="101">
        <v>18</v>
      </c>
      <c r="AA100" s="101">
        <v>0</v>
      </c>
      <c r="AB100" s="25"/>
      <c r="AC100" s="101">
        <v>2</v>
      </c>
      <c r="AD100" s="101">
        <v>11</v>
      </c>
      <c r="AE100" s="101">
        <v>0</v>
      </c>
      <c r="AF100" s="101">
        <v>0</v>
      </c>
      <c r="AG100" s="101">
        <v>0</v>
      </c>
      <c r="AH100" s="101">
        <v>2</v>
      </c>
      <c r="AI100" s="101">
        <v>3</v>
      </c>
      <c r="AJ100" s="101"/>
    </row>
    <row r="101" spans="1:36" s="103" customFormat="1">
      <c r="A101" s="99">
        <v>2010</v>
      </c>
      <c r="B101" s="100" t="s">
        <v>193</v>
      </c>
      <c r="C101" s="101">
        <f t="shared" si="39"/>
        <v>17</v>
      </c>
      <c r="D101" s="102">
        <f>C101/$C$229</f>
        <v>4.1042974408498313E-3</v>
      </c>
      <c r="E101" s="101"/>
      <c r="F101" s="101">
        <v>3</v>
      </c>
      <c r="G101" s="101">
        <v>1</v>
      </c>
      <c r="H101" s="101">
        <v>13</v>
      </c>
      <c r="I101" s="101"/>
      <c r="J101" s="101">
        <v>0</v>
      </c>
      <c r="K101" s="101">
        <v>17</v>
      </c>
      <c r="L101" s="101">
        <v>0</v>
      </c>
      <c r="M101" s="101">
        <v>0</v>
      </c>
      <c r="N101" s="101"/>
      <c r="O101" s="101">
        <v>0</v>
      </c>
      <c r="P101" s="101">
        <v>0</v>
      </c>
      <c r="Q101" s="101">
        <v>0</v>
      </c>
      <c r="R101" s="101">
        <v>0</v>
      </c>
      <c r="S101" s="101">
        <v>0</v>
      </c>
      <c r="T101" s="101">
        <v>0</v>
      </c>
      <c r="U101" s="101">
        <v>5</v>
      </c>
      <c r="V101" s="101">
        <v>0</v>
      </c>
      <c r="W101" s="101">
        <v>5</v>
      </c>
      <c r="X101" s="101">
        <v>7</v>
      </c>
      <c r="Y101" s="101"/>
      <c r="Z101" s="101">
        <v>17</v>
      </c>
      <c r="AA101" s="101">
        <v>0</v>
      </c>
      <c r="AB101" s="101"/>
      <c r="AC101" s="101">
        <v>7</v>
      </c>
      <c r="AD101" s="101">
        <v>7</v>
      </c>
      <c r="AE101" s="101">
        <v>0</v>
      </c>
      <c r="AF101" s="101">
        <v>0</v>
      </c>
      <c r="AG101" s="101">
        <v>0</v>
      </c>
      <c r="AH101" s="101">
        <v>1</v>
      </c>
      <c r="AI101" s="101">
        <v>2</v>
      </c>
      <c r="AJ101" s="101"/>
    </row>
    <row r="102" spans="1:36" s="103" customFormat="1" ht="3.95" customHeight="1">
      <c r="A102" s="99"/>
      <c r="B102" s="100"/>
      <c r="C102" s="32"/>
      <c r="D102" s="41"/>
      <c r="E102" s="101"/>
      <c r="F102" s="32"/>
      <c r="G102" s="32"/>
      <c r="H102" s="32"/>
      <c r="I102" s="25"/>
      <c r="J102" s="32"/>
      <c r="K102" s="32"/>
      <c r="L102" s="32"/>
      <c r="M102" s="32"/>
      <c r="N102" s="25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25"/>
      <c r="Z102" s="32"/>
      <c r="AA102" s="32"/>
      <c r="AB102" s="25"/>
      <c r="AC102" s="32"/>
      <c r="AD102" s="32"/>
      <c r="AE102" s="32"/>
      <c r="AF102" s="32"/>
      <c r="AG102" s="32"/>
      <c r="AH102" s="32"/>
      <c r="AI102" s="32"/>
      <c r="AJ102" s="101"/>
    </row>
    <row r="103" spans="1:36" s="106" customFormat="1">
      <c r="A103" s="127" t="str">
        <f>"  Total "&amp;B101</f>
        <v xml:space="preserve">  Total Brush Trucks (NON 1906) NFPA</v>
      </c>
      <c r="B103" s="127"/>
      <c r="C103" s="104">
        <f>SUM(C98:C102)</f>
        <v>68</v>
      </c>
      <c r="D103" s="105">
        <f>C103/$C$234</f>
        <v>3.4700959379465198E-3</v>
      </c>
      <c r="E103" s="104"/>
      <c r="F103" s="104">
        <f>SUM(F98:F102)</f>
        <v>7</v>
      </c>
      <c r="G103" s="104">
        <f>SUM(G98:G102)</f>
        <v>1</v>
      </c>
      <c r="H103" s="104">
        <f>SUM(H98:H102)</f>
        <v>60</v>
      </c>
      <c r="I103" s="51"/>
      <c r="J103" s="104">
        <f>SUM(J98:J102)</f>
        <v>1</v>
      </c>
      <c r="K103" s="104">
        <f>SUM(K98:K102)</f>
        <v>67</v>
      </c>
      <c r="L103" s="104">
        <f>SUM(L98:L102)</f>
        <v>0</v>
      </c>
      <c r="M103" s="104">
        <f>SUM(M98:M102)</f>
        <v>0</v>
      </c>
      <c r="N103" s="51"/>
      <c r="O103" s="104">
        <f t="shared" ref="O103:X103" si="40">SUM(O98:O102)</f>
        <v>0</v>
      </c>
      <c r="P103" s="104">
        <f t="shared" si="40"/>
        <v>1</v>
      </c>
      <c r="Q103" s="104">
        <f t="shared" si="40"/>
        <v>0</v>
      </c>
      <c r="R103" s="104">
        <f t="shared" si="40"/>
        <v>0</v>
      </c>
      <c r="S103" s="104">
        <f t="shared" si="40"/>
        <v>0</v>
      </c>
      <c r="T103" s="104">
        <f t="shared" si="40"/>
        <v>0</v>
      </c>
      <c r="U103" s="104">
        <f t="shared" si="40"/>
        <v>6</v>
      </c>
      <c r="V103" s="104">
        <f t="shared" si="40"/>
        <v>11</v>
      </c>
      <c r="W103" s="104">
        <f t="shared" si="40"/>
        <v>25</v>
      </c>
      <c r="X103" s="104">
        <f t="shared" si="40"/>
        <v>25</v>
      </c>
      <c r="Y103" s="51"/>
      <c r="Z103" s="104">
        <f>SUM(Z98:Z102)</f>
        <v>68</v>
      </c>
      <c r="AA103" s="104">
        <f>SUM(AA98:AA102)</f>
        <v>0</v>
      </c>
      <c r="AB103" s="51"/>
      <c r="AC103" s="104">
        <f t="shared" ref="AC103:AI103" si="41">SUM(AC98:AC102)</f>
        <v>13</v>
      </c>
      <c r="AD103" s="104">
        <f t="shared" si="41"/>
        <v>33</v>
      </c>
      <c r="AE103" s="104">
        <f t="shared" si="41"/>
        <v>0</v>
      </c>
      <c r="AF103" s="104">
        <f t="shared" si="41"/>
        <v>0</v>
      </c>
      <c r="AG103" s="104">
        <f t="shared" si="41"/>
        <v>0</v>
      </c>
      <c r="AH103" s="104">
        <f t="shared" si="41"/>
        <v>6</v>
      </c>
      <c r="AI103" s="104">
        <f t="shared" si="41"/>
        <v>16</v>
      </c>
      <c r="AJ103" s="104"/>
    </row>
    <row r="104" spans="1:36" s="103" customFormat="1">
      <c r="A104" s="99"/>
      <c r="B104" s="100"/>
      <c r="C104" s="101"/>
      <c r="D104" s="101"/>
      <c r="E104" s="101"/>
      <c r="F104" s="101"/>
      <c r="G104" s="101"/>
      <c r="H104" s="101"/>
      <c r="I104" s="25"/>
      <c r="J104" s="101"/>
      <c r="K104" s="101"/>
      <c r="L104" s="101"/>
      <c r="M104" s="101"/>
      <c r="N104" s="25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25"/>
      <c r="Z104" s="101"/>
      <c r="AA104" s="101"/>
      <c r="AB104" s="25"/>
      <c r="AC104" s="101"/>
      <c r="AD104" s="101"/>
      <c r="AE104" s="101"/>
      <c r="AF104" s="101"/>
      <c r="AG104" s="101"/>
      <c r="AH104" s="101"/>
      <c r="AI104" s="101"/>
      <c r="AJ104" s="101"/>
    </row>
    <row r="105" spans="1:36" s="103" customFormat="1">
      <c r="A105" s="99">
        <v>2007</v>
      </c>
      <c r="B105" s="100" t="s">
        <v>194</v>
      </c>
      <c r="C105" s="101">
        <f t="shared" ref="C105:C108" si="42">SUM(F105:H105)</f>
        <v>36</v>
      </c>
      <c r="D105" s="102">
        <f>C105/$C$217</f>
        <v>7.0894052776683735E-3</v>
      </c>
      <c r="E105" s="101"/>
      <c r="F105" s="101">
        <v>1</v>
      </c>
      <c r="G105" s="101">
        <v>0</v>
      </c>
      <c r="H105" s="101">
        <v>35</v>
      </c>
      <c r="I105" s="25"/>
      <c r="J105" s="101">
        <v>1</v>
      </c>
      <c r="K105" s="101">
        <v>0</v>
      </c>
      <c r="L105" s="101">
        <v>35</v>
      </c>
      <c r="M105" s="101">
        <v>0</v>
      </c>
      <c r="N105" s="25"/>
      <c r="O105" s="101">
        <v>0</v>
      </c>
      <c r="P105" s="101">
        <v>27</v>
      </c>
      <c r="Q105" s="101">
        <v>0</v>
      </c>
      <c r="R105" s="101">
        <v>0</v>
      </c>
      <c r="S105" s="101">
        <v>0</v>
      </c>
      <c r="T105" s="101">
        <v>0</v>
      </c>
      <c r="U105" s="101">
        <v>9</v>
      </c>
      <c r="V105" s="101">
        <v>0</v>
      </c>
      <c r="W105" s="101">
        <v>0</v>
      </c>
      <c r="X105" s="101">
        <v>0</v>
      </c>
      <c r="Y105" s="25"/>
      <c r="Z105" s="101">
        <v>6</v>
      </c>
      <c r="AA105" s="101">
        <v>30</v>
      </c>
      <c r="AB105" s="25"/>
      <c r="AC105" s="101">
        <v>1</v>
      </c>
      <c r="AD105" s="101">
        <v>2</v>
      </c>
      <c r="AE105" s="101">
        <v>0</v>
      </c>
      <c r="AF105" s="101">
        <v>0</v>
      </c>
      <c r="AG105" s="101">
        <v>0</v>
      </c>
      <c r="AH105" s="101">
        <v>0</v>
      </c>
      <c r="AI105" s="101">
        <v>33</v>
      </c>
      <c r="AJ105" s="101"/>
    </row>
    <row r="106" spans="1:36" s="103" customFormat="1">
      <c r="A106" s="99">
        <v>2008</v>
      </c>
      <c r="B106" s="100" t="s">
        <v>194</v>
      </c>
      <c r="C106" s="101">
        <f t="shared" si="42"/>
        <v>42</v>
      </c>
      <c r="D106" s="102">
        <f>C106/$C$221</f>
        <v>6.8829891838741398E-3</v>
      </c>
      <c r="E106" s="101"/>
      <c r="F106" s="101">
        <v>1</v>
      </c>
      <c r="G106" s="101">
        <v>0</v>
      </c>
      <c r="H106" s="101">
        <v>41</v>
      </c>
      <c r="I106" s="25"/>
      <c r="J106" s="101">
        <v>0</v>
      </c>
      <c r="K106" s="101">
        <v>0</v>
      </c>
      <c r="L106" s="101">
        <v>42</v>
      </c>
      <c r="M106" s="101">
        <v>0</v>
      </c>
      <c r="N106" s="25"/>
      <c r="O106" s="101">
        <v>10</v>
      </c>
      <c r="P106" s="101">
        <v>13</v>
      </c>
      <c r="Q106" s="101">
        <v>0</v>
      </c>
      <c r="R106" s="101">
        <v>0</v>
      </c>
      <c r="S106" s="101">
        <v>1</v>
      </c>
      <c r="T106" s="101">
        <v>0</v>
      </c>
      <c r="U106" s="101">
        <v>17</v>
      </c>
      <c r="V106" s="101">
        <v>1</v>
      </c>
      <c r="W106" s="101">
        <v>0</v>
      </c>
      <c r="X106" s="101">
        <v>0</v>
      </c>
      <c r="Y106" s="25"/>
      <c r="Z106" s="101">
        <v>12</v>
      </c>
      <c r="AA106" s="101">
        <v>30</v>
      </c>
      <c r="AB106" s="25"/>
      <c r="AC106" s="101">
        <v>0</v>
      </c>
      <c r="AD106" s="101">
        <v>1</v>
      </c>
      <c r="AE106" s="101">
        <v>0</v>
      </c>
      <c r="AF106" s="101">
        <v>0</v>
      </c>
      <c r="AG106" s="101">
        <v>0</v>
      </c>
      <c r="AH106" s="101">
        <v>0</v>
      </c>
      <c r="AI106" s="101">
        <v>41</v>
      </c>
      <c r="AJ106" s="101"/>
    </row>
    <row r="107" spans="1:36" s="103" customFormat="1">
      <c r="A107" s="99">
        <v>2009</v>
      </c>
      <c r="B107" s="100" t="s">
        <v>194</v>
      </c>
      <c r="C107" s="101">
        <f t="shared" si="42"/>
        <v>41</v>
      </c>
      <c r="D107" s="102">
        <f>C107/$C$225</f>
        <v>9.5928872250818902E-3</v>
      </c>
      <c r="E107" s="101"/>
      <c r="F107" s="101">
        <v>1</v>
      </c>
      <c r="G107" s="101">
        <v>0</v>
      </c>
      <c r="H107" s="101">
        <v>40</v>
      </c>
      <c r="I107" s="25"/>
      <c r="J107" s="101">
        <v>1</v>
      </c>
      <c r="K107" s="101">
        <v>0</v>
      </c>
      <c r="L107" s="101">
        <v>40</v>
      </c>
      <c r="M107" s="101">
        <v>0</v>
      </c>
      <c r="N107" s="25"/>
      <c r="O107" s="101">
        <v>20</v>
      </c>
      <c r="P107" s="101">
        <v>0</v>
      </c>
      <c r="Q107" s="101">
        <v>0</v>
      </c>
      <c r="R107" s="101">
        <v>1</v>
      </c>
      <c r="S107" s="101">
        <v>0</v>
      </c>
      <c r="T107" s="101">
        <v>0</v>
      </c>
      <c r="U107" s="101">
        <v>20</v>
      </c>
      <c r="V107" s="101">
        <v>0</v>
      </c>
      <c r="W107" s="101">
        <v>0</v>
      </c>
      <c r="X107" s="101">
        <v>0</v>
      </c>
      <c r="Y107" s="25"/>
      <c r="Z107" s="101">
        <v>23</v>
      </c>
      <c r="AA107" s="101">
        <v>18</v>
      </c>
      <c r="AB107" s="25"/>
      <c r="AC107" s="101">
        <v>0</v>
      </c>
      <c r="AD107" s="101">
        <v>1</v>
      </c>
      <c r="AE107" s="101">
        <v>1</v>
      </c>
      <c r="AF107" s="101">
        <v>0</v>
      </c>
      <c r="AG107" s="101">
        <v>0</v>
      </c>
      <c r="AH107" s="101">
        <v>0</v>
      </c>
      <c r="AI107" s="101">
        <v>39</v>
      </c>
      <c r="AJ107" s="101"/>
    </row>
    <row r="108" spans="1:36" s="103" customFormat="1">
      <c r="A108" s="99">
        <v>2010</v>
      </c>
      <c r="B108" s="100" t="s">
        <v>194</v>
      </c>
      <c r="C108" s="101">
        <f t="shared" si="42"/>
        <v>33</v>
      </c>
      <c r="D108" s="102">
        <f>C108/$C$229</f>
        <v>7.9671656204732006E-3</v>
      </c>
      <c r="E108" s="101"/>
      <c r="F108" s="101">
        <v>2</v>
      </c>
      <c r="G108" s="101">
        <v>0</v>
      </c>
      <c r="H108" s="101">
        <v>31</v>
      </c>
      <c r="I108" s="101"/>
      <c r="J108" s="101">
        <v>0</v>
      </c>
      <c r="K108" s="101">
        <v>0</v>
      </c>
      <c r="L108" s="101">
        <v>33</v>
      </c>
      <c r="M108" s="101">
        <v>0</v>
      </c>
      <c r="N108" s="101"/>
      <c r="O108" s="101">
        <v>0</v>
      </c>
      <c r="P108" s="101">
        <v>18</v>
      </c>
      <c r="Q108" s="101">
        <v>0</v>
      </c>
      <c r="R108" s="101">
        <v>1</v>
      </c>
      <c r="S108" s="101">
        <v>0</v>
      </c>
      <c r="T108" s="101">
        <v>0</v>
      </c>
      <c r="U108" s="101">
        <v>14</v>
      </c>
      <c r="V108" s="101">
        <v>0</v>
      </c>
      <c r="W108" s="101">
        <v>0</v>
      </c>
      <c r="X108" s="101">
        <v>0</v>
      </c>
      <c r="Y108" s="101"/>
      <c r="Z108" s="101">
        <v>13</v>
      </c>
      <c r="AA108" s="101">
        <v>20</v>
      </c>
      <c r="AB108" s="101"/>
      <c r="AC108" s="101">
        <v>0</v>
      </c>
      <c r="AD108" s="101">
        <v>1</v>
      </c>
      <c r="AE108" s="101">
        <v>0</v>
      </c>
      <c r="AF108" s="101">
        <v>0</v>
      </c>
      <c r="AG108" s="101">
        <v>0</v>
      </c>
      <c r="AH108" s="101">
        <v>0</v>
      </c>
      <c r="AI108" s="101">
        <v>32</v>
      </c>
      <c r="AJ108" s="101"/>
    </row>
    <row r="109" spans="1:36" s="103" customFormat="1" ht="3.95" customHeight="1">
      <c r="A109" s="99"/>
      <c r="B109" s="100"/>
      <c r="C109" s="32"/>
      <c r="D109" s="41"/>
      <c r="E109" s="101"/>
      <c r="F109" s="32"/>
      <c r="G109" s="32"/>
      <c r="H109" s="32"/>
      <c r="I109" s="25"/>
      <c r="J109" s="32"/>
      <c r="K109" s="32"/>
      <c r="L109" s="32"/>
      <c r="M109" s="32"/>
      <c r="N109" s="25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25"/>
      <c r="Z109" s="32"/>
      <c r="AA109" s="32"/>
      <c r="AB109" s="25"/>
      <c r="AC109" s="32"/>
      <c r="AD109" s="32"/>
      <c r="AE109" s="32"/>
      <c r="AF109" s="32"/>
      <c r="AG109" s="32"/>
      <c r="AH109" s="32"/>
      <c r="AI109" s="32"/>
      <c r="AJ109" s="101"/>
    </row>
    <row r="110" spans="1:36" s="106" customFormat="1">
      <c r="A110" s="127" t="str">
        <f>"  Total "&amp;B108</f>
        <v xml:space="preserve">  Total Major Refurbishing - Aerials &gt; $50,000</v>
      </c>
      <c r="B110" s="127"/>
      <c r="C110" s="104">
        <f>SUM(C105:C109)</f>
        <v>152</v>
      </c>
      <c r="D110" s="105">
        <f>C110/$C$234</f>
        <v>7.7566850377628086E-3</v>
      </c>
      <c r="E110" s="104"/>
      <c r="F110" s="104">
        <f>SUM(F105:F109)</f>
        <v>5</v>
      </c>
      <c r="G110" s="104">
        <f>SUM(G105:G109)</f>
        <v>0</v>
      </c>
      <c r="H110" s="104">
        <f>SUM(H105:H109)</f>
        <v>147</v>
      </c>
      <c r="I110" s="51"/>
      <c r="J110" s="104">
        <f>SUM(J105:J109)</f>
        <v>2</v>
      </c>
      <c r="K110" s="104">
        <f>SUM(K105:K109)</f>
        <v>0</v>
      </c>
      <c r="L110" s="104">
        <f>SUM(L105:L109)</f>
        <v>150</v>
      </c>
      <c r="M110" s="104">
        <f>SUM(M105:M109)</f>
        <v>0</v>
      </c>
      <c r="N110" s="51"/>
      <c r="O110" s="104">
        <f t="shared" ref="O110:X110" si="43">SUM(O105:O109)</f>
        <v>30</v>
      </c>
      <c r="P110" s="104">
        <f t="shared" si="43"/>
        <v>58</v>
      </c>
      <c r="Q110" s="104">
        <f t="shared" si="43"/>
        <v>0</v>
      </c>
      <c r="R110" s="104">
        <f t="shared" si="43"/>
        <v>2</v>
      </c>
      <c r="S110" s="104">
        <f t="shared" si="43"/>
        <v>1</v>
      </c>
      <c r="T110" s="104">
        <f t="shared" si="43"/>
        <v>0</v>
      </c>
      <c r="U110" s="104">
        <f t="shared" si="43"/>
        <v>60</v>
      </c>
      <c r="V110" s="104">
        <f t="shared" si="43"/>
        <v>1</v>
      </c>
      <c r="W110" s="104">
        <f t="shared" si="43"/>
        <v>0</v>
      </c>
      <c r="X110" s="104">
        <f t="shared" si="43"/>
        <v>0</v>
      </c>
      <c r="Y110" s="51"/>
      <c r="Z110" s="104">
        <f>SUM(Z105:Z109)</f>
        <v>54</v>
      </c>
      <c r="AA110" s="104">
        <f>SUM(AA105:AA109)</f>
        <v>98</v>
      </c>
      <c r="AB110" s="51"/>
      <c r="AC110" s="104">
        <f t="shared" ref="AC110:AI110" si="44">SUM(AC105:AC109)</f>
        <v>1</v>
      </c>
      <c r="AD110" s="104">
        <f t="shared" si="44"/>
        <v>5</v>
      </c>
      <c r="AE110" s="104">
        <f t="shared" si="44"/>
        <v>1</v>
      </c>
      <c r="AF110" s="104">
        <f t="shared" si="44"/>
        <v>0</v>
      </c>
      <c r="AG110" s="104">
        <f t="shared" si="44"/>
        <v>0</v>
      </c>
      <c r="AH110" s="104">
        <f t="shared" si="44"/>
        <v>0</v>
      </c>
      <c r="AI110" s="104">
        <f t="shared" si="44"/>
        <v>145</v>
      </c>
      <c r="AJ110" s="104"/>
    </row>
    <row r="111" spans="1:36" s="103" customFormat="1">
      <c r="A111" s="99"/>
      <c r="B111" s="100"/>
      <c r="C111" s="101"/>
      <c r="D111" s="101"/>
      <c r="E111" s="101"/>
      <c r="F111" s="101"/>
      <c r="G111" s="101"/>
      <c r="H111" s="101"/>
      <c r="I111" s="25"/>
      <c r="J111" s="101"/>
      <c r="K111" s="101"/>
      <c r="L111" s="101"/>
      <c r="M111" s="101"/>
      <c r="N111" s="25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25"/>
      <c r="Z111" s="101"/>
      <c r="AA111" s="101"/>
      <c r="AB111" s="25"/>
      <c r="AC111" s="101"/>
      <c r="AD111" s="101"/>
      <c r="AE111" s="101"/>
      <c r="AF111" s="101"/>
      <c r="AG111" s="101"/>
      <c r="AH111" s="101"/>
      <c r="AI111" s="101"/>
      <c r="AJ111" s="101"/>
    </row>
    <row r="112" spans="1:36" s="103" customFormat="1">
      <c r="A112" s="99">
        <v>2007</v>
      </c>
      <c r="B112" s="100" t="s">
        <v>195</v>
      </c>
      <c r="C112" s="101">
        <f t="shared" ref="C112:C115" si="45">SUM(F112:H112)</f>
        <v>46</v>
      </c>
      <c r="D112" s="102">
        <f>C112/$C$217</f>
        <v>9.0586845214651445E-3</v>
      </c>
      <c r="E112" s="101"/>
      <c r="F112" s="101">
        <v>0</v>
      </c>
      <c r="G112" s="101">
        <v>10</v>
      </c>
      <c r="H112" s="101">
        <v>36</v>
      </c>
      <c r="I112" s="25"/>
      <c r="J112" s="101">
        <v>0</v>
      </c>
      <c r="K112" s="101">
        <v>0</v>
      </c>
      <c r="L112" s="101">
        <v>45</v>
      </c>
      <c r="M112" s="101">
        <v>1</v>
      </c>
      <c r="N112" s="25"/>
      <c r="O112" s="101">
        <v>0</v>
      </c>
      <c r="P112" s="101">
        <v>0</v>
      </c>
      <c r="Q112" s="101">
        <v>9</v>
      </c>
      <c r="R112" s="101">
        <v>0</v>
      </c>
      <c r="S112" s="101">
        <v>0</v>
      </c>
      <c r="T112" s="101">
        <v>0</v>
      </c>
      <c r="U112" s="101">
        <v>0</v>
      </c>
      <c r="V112" s="101">
        <v>0</v>
      </c>
      <c r="W112" s="101">
        <v>37</v>
      </c>
      <c r="X112" s="101">
        <v>0</v>
      </c>
      <c r="Y112" s="25"/>
      <c r="Z112" s="101">
        <v>37</v>
      </c>
      <c r="AA112" s="101">
        <v>9</v>
      </c>
      <c r="AB112" s="25"/>
      <c r="AC112" s="101">
        <v>0</v>
      </c>
      <c r="AD112" s="101">
        <v>0</v>
      </c>
      <c r="AE112" s="101">
        <v>0</v>
      </c>
      <c r="AF112" s="101">
        <v>1</v>
      </c>
      <c r="AG112" s="101">
        <v>44</v>
      </c>
      <c r="AH112" s="101">
        <v>0</v>
      </c>
      <c r="AI112" s="101">
        <v>1</v>
      </c>
      <c r="AJ112" s="101"/>
    </row>
    <row r="113" spans="1:36" s="103" customFormat="1">
      <c r="A113" s="99">
        <v>2008</v>
      </c>
      <c r="B113" s="100" t="s">
        <v>195</v>
      </c>
      <c r="C113" s="101">
        <f t="shared" si="45"/>
        <v>69</v>
      </c>
      <c r="D113" s="102">
        <f>C113/$C$221</f>
        <v>1.1307767944936086E-2</v>
      </c>
      <c r="E113" s="101"/>
      <c r="F113" s="101">
        <v>0</v>
      </c>
      <c r="G113" s="101">
        <v>16</v>
      </c>
      <c r="H113" s="101">
        <v>53</v>
      </c>
      <c r="I113" s="25"/>
      <c r="J113" s="101">
        <v>0</v>
      </c>
      <c r="K113" s="101">
        <v>0</v>
      </c>
      <c r="L113" s="101">
        <v>69</v>
      </c>
      <c r="M113" s="101">
        <v>0</v>
      </c>
      <c r="N113" s="25"/>
      <c r="O113" s="101">
        <v>0</v>
      </c>
      <c r="P113" s="101">
        <v>4</v>
      </c>
      <c r="Q113" s="101">
        <v>0</v>
      </c>
      <c r="R113" s="101">
        <v>0</v>
      </c>
      <c r="S113" s="101">
        <v>19</v>
      </c>
      <c r="T113" s="101">
        <v>17</v>
      </c>
      <c r="U113" s="101">
        <v>0</v>
      </c>
      <c r="V113" s="101">
        <v>0</v>
      </c>
      <c r="W113" s="101">
        <v>29</v>
      </c>
      <c r="X113" s="101">
        <v>0</v>
      </c>
      <c r="Y113" s="25"/>
      <c r="Z113" s="101">
        <v>33</v>
      </c>
      <c r="AA113" s="101">
        <v>36</v>
      </c>
      <c r="AB113" s="25"/>
      <c r="AC113" s="101">
        <v>1</v>
      </c>
      <c r="AD113" s="101">
        <v>0</v>
      </c>
      <c r="AE113" s="101">
        <v>0</v>
      </c>
      <c r="AF113" s="101">
        <v>1</v>
      </c>
      <c r="AG113" s="101">
        <v>67</v>
      </c>
      <c r="AH113" s="101">
        <v>0</v>
      </c>
      <c r="AI113" s="101">
        <v>0</v>
      </c>
      <c r="AJ113" s="101"/>
    </row>
    <row r="114" spans="1:36" s="103" customFormat="1">
      <c r="A114" s="99">
        <v>2009</v>
      </c>
      <c r="B114" s="100" t="s">
        <v>195</v>
      </c>
      <c r="C114" s="101">
        <f t="shared" si="45"/>
        <v>90</v>
      </c>
      <c r="D114" s="102">
        <f>C114/$C$225</f>
        <v>2.105755732335049E-2</v>
      </c>
      <c r="E114" s="101"/>
      <c r="F114" s="101">
        <v>0</v>
      </c>
      <c r="G114" s="101">
        <v>10</v>
      </c>
      <c r="H114" s="101">
        <v>80</v>
      </c>
      <c r="I114" s="25"/>
      <c r="J114" s="101">
        <v>0</v>
      </c>
      <c r="K114" s="101">
        <v>0</v>
      </c>
      <c r="L114" s="101">
        <v>89</v>
      </c>
      <c r="M114" s="101">
        <v>1</v>
      </c>
      <c r="N114" s="25"/>
      <c r="O114" s="101">
        <v>10</v>
      </c>
      <c r="P114" s="101">
        <v>0</v>
      </c>
      <c r="Q114" s="101">
        <v>0</v>
      </c>
      <c r="R114" s="101">
        <v>1</v>
      </c>
      <c r="S114" s="101">
        <v>28</v>
      </c>
      <c r="T114" s="101">
        <v>0</v>
      </c>
      <c r="U114" s="101">
        <v>0</v>
      </c>
      <c r="V114" s="101">
        <v>1</v>
      </c>
      <c r="W114" s="101">
        <v>50</v>
      </c>
      <c r="X114" s="101">
        <v>0</v>
      </c>
      <c r="Y114" s="25"/>
      <c r="Z114" s="101">
        <v>56</v>
      </c>
      <c r="AA114" s="101">
        <v>34</v>
      </c>
      <c r="AB114" s="25"/>
      <c r="AC114" s="101">
        <v>0</v>
      </c>
      <c r="AD114" s="101">
        <v>0</v>
      </c>
      <c r="AE114" s="101">
        <v>0</v>
      </c>
      <c r="AF114" s="101">
        <v>1</v>
      </c>
      <c r="AG114" s="101">
        <v>89</v>
      </c>
      <c r="AH114" s="101">
        <v>0</v>
      </c>
      <c r="AI114" s="101">
        <v>0</v>
      </c>
      <c r="AJ114" s="101"/>
    </row>
    <row r="115" spans="1:36" s="103" customFormat="1">
      <c r="A115" s="99">
        <v>2010</v>
      </c>
      <c r="B115" s="100" t="s">
        <v>195</v>
      </c>
      <c r="C115" s="101">
        <f t="shared" si="45"/>
        <v>53</v>
      </c>
      <c r="D115" s="102">
        <f>C115/$C$229</f>
        <v>1.2795750845002415E-2</v>
      </c>
      <c r="E115" s="101"/>
      <c r="F115" s="101">
        <v>1</v>
      </c>
      <c r="G115" s="101">
        <v>13</v>
      </c>
      <c r="H115" s="101">
        <v>39</v>
      </c>
      <c r="I115" s="101"/>
      <c r="J115" s="101">
        <v>1</v>
      </c>
      <c r="K115" s="101">
        <v>0</v>
      </c>
      <c r="L115" s="101">
        <v>50</v>
      </c>
      <c r="M115" s="101">
        <v>2</v>
      </c>
      <c r="N115" s="101"/>
      <c r="O115" s="101">
        <v>0</v>
      </c>
      <c r="P115" s="101">
        <v>2</v>
      </c>
      <c r="Q115" s="101">
        <v>0</v>
      </c>
      <c r="R115" s="101">
        <v>0</v>
      </c>
      <c r="S115" s="101">
        <v>0</v>
      </c>
      <c r="T115" s="101">
        <v>13</v>
      </c>
      <c r="U115" s="101">
        <v>1</v>
      </c>
      <c r="V115" s="101">
        <v>0</v>
      </c>
      <c r="W115" s="101">
        <v>37</v>
      </c>
      <c r="X115" s="101">
        <v>0</v>
      </c>
      <c r="Y115" s="101"/>
      <c r="Z115" s="101">
        <v>39</v>
      </c>
      <c r="AA115" s="101">
        <v>14</v>
      </c>
      <c r="AB115" s="101"/>
      <c r="AC115" s="101">
        <v>0</v>
      </c>
      <c r="AD115" s="101">
        <v>0</v>
      </c>
      <c r="AE115" s="101">
        <v>0</v>
      </c>
      <c r="AF115" s="101">
        <v>0</v>
      </c>
      <c r="AG115" s="101">
        <v>51</v>
      </c>
      <c r="AH115" s="101">
        <v>0</v>
      </c>
      <c r="AI115" s="101">
        <v>2</v>
      </c>
      <c r="AJ115" s="101"/>
    </row>
    <row r="116" spans="1:36" s="103" customFormat="1" ht="3.95" customHeight="1">
      <c r="A116" s="99"/>
      <c r="B116" s="100"/>
      <c r="C116" s="32"/>
      <c r="D116" s="41"/>
      <c r="E116" s="101"/>
      <c r="F116" s="32"/>
      <c r="G116" s="32"/>
      <c r="H116" s="32"/>
      <c r="I116" s="25"/>
      <c r="J116" s="32"/>
      <c r="K116" s="32"/>
      <c r="L116" s="32"/>
      <c r="M116" s="32"/>
      <c r="N116" s="25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25"/>
      <c r="Z116" s="32"/>
      <c r="AA116" s="32"/>
      <c r="AB116" s="25"/>
      <c r="AC116" s="32"/>
      <c r="AD116" s="32"/>
      <c r="AE116" s="32"/>
      <c r="AF116" s="32"/>
      <c r="AG116" s="32"/>
      <c r="AH116" s="32"/>
      <c r="AI116" s="32"/>
      <c r="AJ116" s="101"/>
    </row>
    <row r="117" spans="1:36" s="106" customFormat="1">
      <c r="A117" s="127" t="str">
        <f>"  Total "&amp;B115</f>
        <v xml:space="preserve">  Total Major Refurbishing - ARFF &gt; $50,000</v>
      </c>
      <c r="B117" s="127"/>
      <c r="C117" s="104">
        <f>SUM(C112:C116)</f>
        <v>258</v>
      </c>
      <c r="D117" s="105">
        <f>C117/$C$234</f>
        <v>1.3165952235150031E-2</v>
      </c>
      <c r="E117" s="104"/>
      <c r="F117" s="104">
        <f>SUM(F112:F116)</f>
        <v>1</v>
      </c>
      <c r="G117" s="104">
        <f>SUM(G112:G116)</f>
        <v>49</v>
      </c>
      <c r="H117" s="104">
        <f>SUM(H112:H116)</f>
        <v>208</v>
      </c>
      <c r="I117" s="51"/>
      <c r="J117" s="104">
        <f>SUM(J112:J116)</f>
        <v>1</v>
      </c>
      <c r="K117" s="104">
        <f>SUM(K112:K116)</f>
        <v>0</v>
      </c>
      <c r="L117" s="104">
        <f>SUM(L112:L116)</f>
        <v>253</v>
      </c>
      <c r="M117" s="104">
        <f>SUM(M112:M116)</f>
        <v>4</v>
      </c>
      <c r="N117" s="51"/>
      <c r="O117" s="104">
        <f t="shared" ref="O117:X117" si="46">SUM(O112:O116)</f>
        <v>10</v>
      </c>
      <c r="P117" s="104">
        <f t="shared" si="46"/>
        <v>6</v>
      </c>
      <c r="Q117" s="104">
        <f t="shared" si="46"/>
        <v>9</v>
      </c>
      <c r="R117" s="104">
        <f t="shared" si="46"/>
        <v>1</v>
      </c>
      <c r="S117" s="104">
        <f t="shared" si="46"/>
        <v>47</v>
      </c>
      <c r="T117" s="104">
        <f t="shared" si="46"/>
        <v>30</v>
      </c>
      <c r="U117" s="104">
        <f t="shared" si="46"/>
        <v>1</v>
      </c>
      <c r="V117" s="104">
        <f t="shared" si="46"/>
        <v>1</v>
      </c>
      <c r="W117" s="104">
        <f t="shared" si="46"/>
        <v>153</v>
      </c>
      <c r="X117" s="104">
        <f t="shared" si="46"/>
        <v>0</v>
      </c>
      <c r="Y117" s="51"/>
      <c r="Z117" s="104">
        <f>SUM(Z112:Z116)</f>
        <v>165</v>
      </c>
      <c r="AA117" s="104">
        <f>SUM(AA112:AA116)</f>
        <v>93</v>
      </c>
      <c r="AB117" s="51"/>
      <c r="AC117" s="104">
        <f t="shared" ref="AC117:AI117" si="47">SUM(AC112:AC116)</f>
        <v>1</v>
      </c>
      <c r="AD117" s="104">
        <f t="shared" si="47"/>
        <v>0</v>
      </c>
      <c r="AE117" s="104">
        <f t="shared" si="47"/>
        <v>0</v>
      </c>
      <c r="AF117" s="104">
        <f t="shared" si="47"/>
        <v>3</v>
      </c>
      <c r="AG117" s="104">
        <f t="shared" si="47"/>
        <v>251</v>
      </c>
      <c r="AH117" s="104">
        <f t="shared" si="47"/>
        <v>0</v>
      </c>
      <c r="AI117" s="104">
        <f t="shared" si="47"/>
        <v>3</v>
      </c>
      <c r="AJ117" s="104"/>
    </row>
    <row r="118" spans="1:36" s="103" customFormat="1">
      <c r="A118" s="99"/>
      <c r="B118" s="100"/>
      <c r="C118" s="101"/>
      <c r="D118" s="101"/>
      <c r="E118" s="101"/>
      <c r="F118" s="101"/>
      <c r="G118" s="101"/>
      <c r="H118" s="101"/>
      <c r="I118" s="25"/>
      <c r="J118" s="101"/>
      <c r="K118" s="101"/>
      <c r="L118" s="101"/>
      <c r="M118" s="101"/>
      <c r="N118" s="25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25"/>
      <c r="Z118" s="101"/>
      <c r="AA118" s="101"/>
      <c r="AB118" s="25"/>
      <c r="AC118" s="101"/>
      <c r="AD118" s="101"/>
      <c r="AE118" s="101"/>
      <c r="AF118" s="101"/>
      <c r="AG118" s="101"/>
      <c r="AH118" s="101"/>
      <c r="AI118" s="101"/>
      <c r="AJ118" s="101"/>
    </row>
    <row r="119" spans="1:36" s="103" customFormat="1">
      <c r="A119" s="99">
        <v>2007</v>
      </c>
      <c r="B119" s="100" t="s">
        <v>196</v>
      </c>
      <c r="C119" s="101">
        <f t="shared" ref="C119:C122" si="48">SUM(F119:H119)</f>
        <v>0</v>
      </c>
      <c r="D119" s="102">
        <f>C119/$C$217</f>
        <v>0</v>
      </c>
      <c r="E119" s="101"/>
      <c r="F119" s="101">
        <v>0</v>
      </c>
      <c r="G119" s="101">
        <v>0</v>
      </c>
      <c r="H119" s="101">
        <v>0</v>
      </c>
      <c r="I119" s="25"/>
      <c r="J119" s="101">
        <v>0</v>
      </c>
      <c r="K119" s="101">
        <v>0</v>
      </c>
      <c r="L119" s="101">
        <v>0</v>
      </c>
      <c r="M119" s="101">
        <v>0</v>
      </c>
      <c r="N119" s="25"/>
      <c r="O119" s="101">
        <v>0</v>
      </c>
      <c r="P119" s="101">
        <v>0</v>
      </c>
      <c r="Q119" s="101">
        <v>0</v>
      </c>
      <c r="R119" s="101">
        <v>0</v>
      </c>
      <c r="S119" s="101">
        <v>0</v>
      </c>
      <c r="T119" s="101">
        <v>0</v>
      </c>
      <c r="U119" s="101">
        <v>0</v>
      </c>
      <c r="V119" s="101">
        <v>0</v>
      </c>
      <c r="W119" s="101">
        <v>0</v>
      </c>
      <c r="X119" s="101">
        <v>0</v>
      </c>
      <c r="Y119" s="25"/>
      <c r="Z119" s="101">
        <v>0</v>
      </c>
      <c r="AA119" s="101">
        <v>0</v>
      </c>
      <c r="AB119" s="25"/>
      <c r="AC119" s="101">
        <v>0</v>
      </c>
      <c r="AD119" s="101">
        <v>0</v>
      </c>
      <c r="AE119" s="101">
        <v>0</v>
      </c>
      <c r="AF119" s="101">
        <v>0</v>
      </c>
      <c r="AG119" s="101">
        <v>0</v>
      </c>
      <c r="AH119" s="101">
        <v>0</v>
      </c>
      <c r="AI119" s="101">
        <v>0</v>
      </c>
      <c r="AJ119" s="101"/>
    </row>
    <row r="120" spans="1:36" s="103" customFormat="1">
      <c r="A120" s="99">
        <v>2008</v>
      </c>
      <c r="B120" s="100" t="s">
        <v>196</v>
      </c>
      <c r="C120" s="101">
        <f t="shared" si="48"/>
        <v>0</v>
      </c>
      <c r="D120" s="102">
        <f>C120/$C$221</f>
        <v>0</v>
      </c>
      <c r="E120" s="101"/>
      <c r="F120" s="101">
        <v>0</v>
      </c>
      <c r="G120" s="101">
        <v>0</v>
      </c>
      <c r="H120" s="101">
        <v>0</v>
      </c>
      <c r="I120" s="25"/>
      <c r="J120" s="101">
        <v>0</v>
      </c>
      <c r="K120" s="101">
        <v>0</v>
      </c>
      <c r="L120" s="101">
        <v>0</v>
      </c>
      <c r="M120" s="101">
        <v>0</v>
      </c>
      <c r="N120" s="25"/>
      <c r="O120" s="101">
        <v>0</v>
      </c>
      <c r="P120" s="101">
        <v>0</v>
      </c>
      <c r="Q120" s="101">
        <v>0</v>
      </c>
      <c r="R120" s="101">
        <v>0</v>
      </c>
      <c r="S120" s="101">
        <v>0</v>
      </c>
      <c r="T120" s="101">
        <v>0</v>
      </c>
      <c r="U120" s="101">
        <v>0</v>
      </c>
      <c r="V120" s="101">
        <v>0</v>
      </c>
      <c r="W120" s="101">
        <v>0</v>
      </c>
      <c r="X120" s="101">
        <v>0</v>
      </c>
      <c r="Y120" s="25"/>
      <c r="Z120" s="101">
        <v>0</v>
      </c>
      <c r="AA120" s="101">
        <v>0</v>
      </c>
      <c r="AB120" s="25"/>
      <c r="AC120" s="101">
        <v>0</v>
      </c>
      <c r="AD120" s="101">
        <v>0</v>
      </c>
      <c r="AE120" s="101">
        <v>0</v>
      </c>
      <c r="AF120" s="101">
        <v>0</v>
      </c>
      <c r="AG120" s="101">
        <v>0</v>
      </c>
      <c r="AH120" s="101">
        <v>0</v>
      </c>
      <c r="AI120" s="101">
        <v>0</v>
      </c>
      <c r="AJ120" s="101"/>
    </row>
    <row r="121" spans="1:36" s="103" customFormat="1">
      <c r="A121" s="99">
        <v>2009</v>
      </c>
      <c r="B121" s="100" t="s">
        <v>196</v>
      </c>
      <c r="C121" s="101">
        <f t="shared" si="48"/>
        <v>1</v>
      </c>
      <c r="D121" s="102">
        <f>C121/$C$225</f>
        <v>2.3397285914833881E-4</v>
      </c>
      <c r="E121" s="101"/>
      <c r="F121" s="101">
        <v>0</v>
      </c>
      <c r="G121" s="101">
        <v>0</v>
      </c>
      <c r="H121" s="101">
        <v>1</v>
      </c>
      <c r="I121" s="25"/>
      <c r="J121" s="101">
        <v>0</v>
      </c>
      <c r="K121" s="101">
        <v>0</v>
      </c>
      <c r="L121" s="101">
        <v>1</v>
      </c>
      <c r="M121" s="101">
        <v>0</v>
      </c>
      <c r="N121" s="25"/>
      <c r="O121" s="101">
        <v>1</v>
      </c>
      <c r="P121" s="101">
        <v>0</v>
      </c>
      <c r="Q121" s="101">
        <v>0</v>
      </c>
      <c r="R121" s="101">
        <v>0</v>
      </c>
      <c r="S121" s="101">
        <v>0</v>
      </c>
      <c r="T121" s="101">
        <v>0</v>
      </c>
      <c r="U121" s="101">
        <v>0</v>
      </c>
      <c r="V121" s="101">
        <v>0</v>
      </c>
      <c r="W121" s="101">
        <v>0</v>
      </c>
      <c r="X121" s="101">
        <v>0</v>
      </c>
      <c r="Y121" s="25"/>
      <c r="Z121" s="101">
        <v>1</v>
      </c>
      <c r="AA121" s="101">
        <v>0</v>
      </c>
      <c r="AB121" s="25"/>
      <c r="AC121" s="101">
        <v>1</v>
      </c>
      <c r="AD121" s="101">
        <v>0</v>
      </c>
      <c r="AE121" s="101">
        <v>0</v>
      </c>
      <c r="AF121" s="101">
        <v>0</v>
      </c>
      <c r="AG121" s="101">
        <v>0</v>
      </c>
      <c r="AH121" s="101">
        <v>0</v>
      </c>
      <c r="AI121" s="101">
        <v>0</v>
      </c>
      <c r="AJ121" s="101"/>
    </row>
    <row r="122" spans="1:36" s="103" customFormat="1">
      <c r="A122" s="99">
        <v>2010</v>
      </c>
      <c r="B122" s="100" t="s">
        <v>196</v>
      </c>
      <c r="C122" s="101">
        <f t="shared" si="48"/>
        <v>0</v>
      </c>
      <c r="D122" s="102">
        <f>C122/$C$229</f>
        <v>0</v>
      </c>
      <c r="E122" s="101"/>
      <c r="F122" s="101">
        <v>0</v>
      </c>
      <c r="G122" s="101">
        <v>0</v>
      </c>
      <c r="H122" s="101">
        <v>0</v>
      </c>
      <c r="I122" s="101"/>
      <c r="J122" s="101">
        <v>0</v>
      </c>
      <c r="K122" s="101">
        <v>0</v>
      </c>
      <c r="L122" s="101">
        <v>0</v>
      </c>
      <c r="M122" s="101">
        <v>0</v>
      </c>
      <c r="N122" s="101"/>
      <c r="O122" s="101">
        <v>0</v>
      </c>
      <c r="P122" s="101">
        <v>0</v>
      </c>
      <c r="Q122" s="101">
        <v>0</v>
      </c>
      <c r="R122" s="101">
        <v>0</v>
      </c>
      <c r="S122" s="101">
        <v>0</v>
      </c>
      <c r="T122" s="101">
        <v>0</v>
      </c>
      <c r="U122" s="101">
        <v>0</v>
      </c>
      <c r="V122" s="101">
        <v>0</v>
      </c>
      <c r="W122" s="101">
        <v>0</v>
      </c>
      <c r="X122" s="101">
        <v>0</v>
      </c>
      <c r="Y122" s="101"/>
      <c r="Z122" s="101">
        <v>0</v>
      </c>
      <c r="AA122" s="101">
        <v>0</v>
      </c>
      <c r="AB122" s="101"/>
      <c r="AC122" s="101">
        <v>0</v>
      </c>
      <c r="AD122" s="101">
        <v>0</v>
      </c>
      <c r="AE122" s="101">
        <v>0</v>
      </c>
      <c r="AF122" s="101">
        <v>0</v>
      </c>
      <c r="AG122" s="101">
        <v>0</v>
      </c>
      <c r="AH122" s="101">
        <v>0</v>
      </c>
      <c r="AI122" s="101">
        <v>0</v>
      </c>
      <c r="AJ122" s="101"/>
    </row>
    <row r="123" spans="1:36" s="103" customFormat="1" ht="3.95" customHeight="1">
      <c r="A123" s="99"/>
      <c r="B123" s="100"/>
      <c r="C123" s="32"/>
      <c r="D123" s="41"/>
      <c r="E123" s="101"/>
      <c r="F123" s="32"/>
      <c r="G123" s="32"/>
      <c r="H123" s="32"/>
      <c r="I123" s="25"/>
      <c r="J123" s="32"/>
      <c r="K123" s="32"/>
      <c r="L123" s="32"/>
      <c r="M123" s="32"/>
      <c r="N123" s="25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25"/>
      <c r="Z123" s="32"/>
      <c r="AA123" s="32"/>
      <c r="AB123" s="25"/>
      <c r="AC123" s="32"/>
      <c r="AD123" s="32"/>
      <c r="AE123" s="32"/>
      <c r="AF123" s="32"/>
      <c r="AG123" s="32"/>
      <c r="AH123" s="32"/>
      <c r="AI123" s="32"/>
      <c r="AJ123" s="101"/>
    </row>
    <row r="124" spans="1:36" s="106" customFormat="1">
      <c r="A124" s="127" t="str">
        <f>"  Total "&amp;B122</f>
        <v xml:space="preserve">  Total Major Refurbishing - Foam Trucks &gt; $50,000</v>
      </c>
      <c r="B124" s="127"/>
      <c r="C124" s="104">
        <f>SUM(C119:C123)</f>
        <v>1</v>
      </c>
      <c r="D124" s="105">
        <f>C124/$C$234</f>
        <v>5.1030822616860586E-5</v>
      </c>
      <c r="E124" s="104"/>
      <c r="F124" s="104">
        <f>SUM(F119:F123)</f>
        <v>0</v>
      </c>
      <c r="G124" s="104">
        <f>SUM(G119:G123)</f>
        <v>0</v>
      </c>
      <c r="H124" s="104">
        <f>SUM(H119:H123)</f>
        <v>1</v>
      </c>
      <c r="I124" s="51"/>
      <c r="J124" s="104">
        <f>SUM(J119:J123)</f>
        <v>0</v>
      </c>
      <c r="K124" s="104">
        <f>SUM(K119:K123)</f>
        <v>0</v>
      </c>
      <c r="L124" s="104">
        <f>SUM(L119:L123)</f>
        <v>1</v>
      </c>
      <c r="M124" s="104">
        <f>SUM(M119:M123)</f>
        <v>0</v>
      </c>
      <c r="N124" s="51"/>
      <c r="O124" s="104">
        <f t="shared" ref="O124:X124" si="49">SUM(O119:O123)</f>
        <v>1</v>
      </c>
      <c r="P124" s="104">
        <f t="shared" si="49"/>
        <v>0</v>
      </c>
      <c r="Q124" s="104">
        <f t="shared" si="49"/>
        <v>0</v>
      </c>
      <c r="R124" s="104">
        <f t="shared" si="49"/>
        <v>0</v>
      </c>
      <c r="S124" s="104">
        <f t="shared" si="49"/>
        <v>0</v>
      </c>
      <c r="T124" s="104">
        <f t="shared" si="49"/>
        <v>0</v>
      </c>
      <c r="U124" s="104">
        <f t="shared" si="49"/>
        <v>0</v>
      </c>
      <c r="V124" s="104">
        <f t="shared" si="49"/>
        <v>0</v>
      </c>
      <c r="W124" s="104">
        <f t="shared" si="49"/>
        <v>0</v>
      </c>
      <c r="X124" s="104">
        <f t="shared" si="49"/>
        <v>0</v>
      </c>
      <c r="Y124" s="51"/>
      <c r="Z124" s="104">
        <f>SUM(Z119:Z123)</f>
        <v>1</v>
      </c>
      <c r="AA124" s="104">
        <f>SUM(AA119:AA123)</f>
        <v>0</v>
      </c>
      <c r="AB124" s="51"/>
      <c r="AC124" s="104">
        <f t="shared" ref="AC124:AI124" si="50">SUM(AC119:AC123)</f>
        <v>1</v>
      </c>
      <c r="AD124" s="104">
        <f t="shared" si="50"/>
        <v>0</v>
      </c>
      <c r="AE124" s="104">
        <f t="shared" si="50"/>
        <v>0</v>
      </c>
      <c r="AF124" s="104">
        <f t="shared" si="50"/>
        <v>0</v>
      </c>
      <c r="AG124" s="104">
        <f t="shared" si="50"/>
        <v>0</v>
      </c>
      <c r="AH124" s="104">
        <f t="shared" si="50"/>
        <v>0</v>
      </c>
      <c r="AI124" s="104">
        <f t="shared" si="50"/>
        <v>0</v>
      </c>
      <c r="AJ124" s="104"/>
    </row>
    <row r="125" spans="1:36" s="103" customFormat="1">
      <c r="A125" s="99"/>
      <c r="B125" s="100"/>
      <c r="C125" s="101"/>
      <c r="D125" s="101"/>
      <c r="E125" s="101"/>
      <c r="F125" s="101"/>
      <c r="G125" s="101"/>
      <c r="H125" s="101"/>
      <c r="I125" s="25"/>
      <c r="J125" s="101"/>
      <c r="K125" s="101"/>
      <c r="L125" s="101"/>
      <c r="M125" s="101"/>
      <c r="N125" s="25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25"/>
      <c r="Z125" s="101"/>
      <c r="AA125" s="101"/>
      <c r="AB125" s="25"/>
      <c r="AC125" s="101"/>
      <c r="AD125" s="101"/>
      <c r="AE125" s="101"/>
      <c r="AF125" s="101"/>
      <c r="AG125" s="101"/>
      <c r="AH125" s="101"/>
      <c r="AI125" s="101"/>
      <c r="AJ125" s="101"/>
    </row>
    <row r="126" spans="1:36" s="103" customFormat="1">
      <c r="A126" s="99">
        <v>2007</v>
      </c>
      <c r="B126" s="100" t="s">
        <v>197</v>
      </c>
      <c r="C126" s="101">
        <f t="shared" ref="C126:C129" si="51">SUM(F126:H126)</f>
        <v>42</v>
      </c>
      <c r="D126" s="102">
        <f>C126/$C$217</f>
        <v>8.2709728239464351E-3</v>
      </c>
      <c r="E126" s="101"/>
      <c r="F126" s="101">
        <v>0</v>
      </c>
      <c r="G126" s="101">
        <v>2</v>
      </c>
      <c r="H126" s="101">
        <v>40</v>
      </c>
      <c r="I126" s="25"/>
      <c r="J126" s="101">
        <v>2</v>
      </c>
      <c r="K126" s="101">
        <v>6</v>
      </c>
      <c r="L126" s="101">
        <v>30</v>
      </c>
      <c r="M126" s="101">
        <v>4</v>
      </c>
      <c r="N126" s="25"/>
      <c r="O126" s="101">
        <v>2</v>
      </c>
      <c r="P126" s="101">
        <v>35</v>
      </c>
      <c r="Q126" s="101">
        <v>0</v>
      </c>
      <c r="R126" s="101">
        <v>0</v>
      </c>
      <c r="S126" s="101">
        <v>0</v>
      </c>
      <c r="T126" s="101">
        <v>0</v>
      </c>
      <c r="U126" s="101">
        <v>0</v>
      </c>
      <c r="V126" s="101">
        <v>0</v>
      </c>
      <c r="W126" s="101">
        <v>5</v>
      </c>
      <c r="X126" s="101">
        <v>0</v>
      </c>
      <c r="Y126" s="25"/>
      <c r="Z126" s="101">
        <v>42</v>
      </c>
      <c r="AA126" s="101">
        <v>0</v>
      </c>
      <c r="AB126" s="25"/>
      <c r="AC126" s="101">
        <v>0</v>
      </c>
      <c r="AD126" s="101">
        <v>16</v>
      </c>
      <c r="AE126" s="101">
        <v>0</v>
      </c>
      <c r="AF126" s="101">
        <v>4</v>
      </c>
      <c r="AG126" s="101">
        <v>0</v>
      </c>
      <c r="AH126" s="101">
        <v>0</v>
      </c>
      <c r="AI126" s="101">
        <v>22</v>
      </c>
      <c r="AJ126" s="101"/>
    </row>
    <row r="127" spans="1:36" s="103" customFormat="1">
      <c r="A127" s="99">
        <v>2008</v>
      </c>
      <c r="B127" s="100" t="s">
        <v>197</v>
      </c>
      <c r="C127" s="101">
        <f t="shared" si="51"/>
        <v>29</v>
      </c>
      <c r="D127" s="102">
        <f>C127/$C$221</f>
        <v>4.7525401507702396E-3</v>
      </c>
      <c r="E127" s="101"/>
      <c r="F127" s="101">
        <v>0</v>
      </c>
      <c r="G127" s="101">
        <v>6</v>
      </c>
      <c r="H127" s="101">
        <v>23</v>
      </c>
      <c r="I127" s="25"/>
      <c r="J127" s="101">
        <v>0</v>
      </c>
      <c r="K127" s="101">
        <v>2</v>
      </c>
      <c r="L127" s="101">
        <v>17</v>
      </c>
      <c r="M127" s="101">
        <v>10</v>
      </c>
      <c r="N127" s="25"/>
      <c r="O127" s="101">
        <v>6</v>
      </c>
      <c r="P127" s="101">
        <v>22</v>
      </c>
      <c r="Q127" s="101">
        <v>0</v>
      </c>
      <c r="R127" s="101">
        <v>0</v>
      </c>
      <c r="S127" s="101">
        <v>0</v>
      </c>
      <c r="T127" s="101">
        <v>0</v>
      </c>
      <c r="U127" s="101">
        <v>0</v>
      </c>
      <c r="V127" s="101">
        <v>0</v>
      </c>
      <c r="W127" s="101">
        <v>1</v>
      </c>
      <c r="X127" s="101">
        <v>0</v>
      </c>
      <c r="Y127" s="25"/>
      <c r="Z127" s="101">
        <v>29</v>
      </c>
      <c r="AA127" s="101">
        <v>0</v>
      </c>
      <c r="AB127" s="25"/>
      <c r="AC127" s="101">
        <v>0</v>
      </c>
      <c r="AD127" s="101">
        <v>1</v>
      </c>
      <c r="AE127" s="101">
        <v>1</v>
      </c>
      <c r="AF127" s="101">
        <v>11</v>
      </c>
      <c r="AG127" s="101">
        <v>1</v>
      </c>
      <c r="AH127" s="101">
        <v>0</v>
      </c>
      <c r="AI127" s="101">
        <v>15</v>
      </c>
      <c r="AJ127" s="101"/>
    </row>
    <row r="128" spans="1:36" s="103" customFormat="1">
      <c r="A128" s="99">
        <v>2009</v>
      </c>
      <c r="B128" s="100" t="s">
        <v>197</v>
      </c>
      <c r="C128" s="101">
        <f t="shared" si="51"/>
        <v>36</v>
      </c>
      <c r="D128" s="102">
        <f>C128/$C$225</f>
        <v>8.4230229293401973E-3</v>
      </c>
      <c r="E128" s="101"/>
      <c r="F128" s="101">
        <v>1</v>
      </c>
      <c r="G128" s="101">
        <v>1</v>
      </c>
      <c r="H128" s="101">
        <v>34</v>
      </c>
      <c r="I128" s="25"/>
      <c r="J128" s="101">
        <v>1</v>
      </c>
      <c r="K128" s="101">
        <v>6</v>
      </c>
      <c r="L128" s="101">
        <v>23</v>
      </c>
      <c r="M128" s="101">
        <v>6</v>
      </c>
      <c r="N128" s="25"/>
      <c r="O128" s="101">
        <v>32</v>
      </c>
      <c r="P128" s="101">
        <v>0</v>
      </c>
      <c r="Q128" s="101">
        <v>0</v>
      </c>
      <c r="R128" s="101">
        <v>0</v>
      </c>
      <c r="S128" s="101">
        <v>0</v>
      </c>
      <c r="T128" s="101">
        <v>0</v>
      </c>
      <c r="U128" s="101">
        <v>1</v>
      </c>
      <c r="V128" s="101">
        <v>1</v>
      </c>
      <c r="W128" s="101">
        <v>2</v>
      </c>
      <c r="X128" s="101">
        <v>0</v>
      </c>
      <c r="Y128" s="25"/>
      <c r="Z128" s="101">
        <v>36</v>
      </c>
      <c r="AA128" s="101">
        <v>0</v>
      </c>
      <c r="AB128" s="25"/>
      <c r="AC128" s="101">
        <v>0</v>
      </c>
      <c r="AD128" s="101">
        <v>2</v>
      </c>
      <c r="AE128" s="101">
        <v>0</v>
      </c>
      <c r="AF128" s="101">
        <v>5</v>
      </c>
      <c r="AG128" s="101">
        <v>0</v>
      </c>
      <c r="AH128" s="101">
        <v>0</v>
      </c>
      <c r="AI128" s="101">
        <v>29</v>
      </c>
      <c r="AJ128" s="101"/>
    </row>
    <row r="129" spans="1:36" s="103" customFormat="1">
      <c r="A129" s="99">
        <v>2010</v>
      </c>
      <c r="B129" s="100" t="s">
        <v>197</v>
      </c>
      <c r="C129" s="101">
        <f t="shared" si="51"/>
        <v>37</v>
      </c>
      <c r="D129" s="102">
        <f>C129/$C$229</f>
        <v>8.9328826653790432E-3</v>
      </c>
      <c r="E129" s="101"/>
      <c r="F129" s="101">
        <v>0</v>
      </c>
      <c r="G129" s="101">
        <v>2</v>
      </c>
      <c r="H129" s="101">
        <v>35</v>
      </c>
      <c r="I129" s="101"/>
      <c r="J129" s="101">
        <v>3</v>
      </c>
      <c r="K129" s="101">
        <v>3</v>
      </c>
      <c r="L129" s="101">
        <v>23</v>
      </c>
      <c r="M129" s="101">
        <v>8</v>
      </c>
      <c r="N129" s="101"/>
      <c r="O129" s="101">
        <v>0</v>
      </c>
      <c r="P129" s="101">
        <v>32</v>
      </c>
      <c r="Q129" s="101">
        <v>1</v>
      </c>
      <c r="R129" s="101">
        <v>0</v>
      </c>
      <c r="S129" s="101">
        <v>0</v>
      </c>
      <c r="T129" s="101">
        <v>0</v>
      </c>
      <c r="U129" s="101">
        <v>1</v>
      </c>
      <c r="V129" s="101">
        <v>0</v>
      </c>
      <c r="W129" s="101">
        <v>3</v>
      </c>
      <c r="X129" s="101">
        <v>0</v>
      </c>
      <c r="Y129" s="101"/>
      <c r="Z129" s="101">
        <v>37</v>
      </c>
      <c r="AA129" s="101">
        <v>0</v>
      </c>
      <c r="AB129" s="101"/>
      <c r="AC129" s="101">
        <v>0</v>
      </c>
      <c r="AD129" s="101">
        <v>2</v>
      </c>
      <c r="AE129" s="101">
        <v>0</v>
      </c>
      <c r="AF129" s="101">
        <v>4</v>
      </c>
      <c r="AG129" s="101">
        <v>1</v>
      </c>
      <c r="AH129" s="101">
        <v>0</v>
      </c>
      <c r="AI129" s="101">
        <v>30</v>
      </c>
      <c r="AJ129" s="101"/>
    </row>
    <row r="130" spans="1:36" s="103" customFormat="1" ht="3.95" customHeight="1">
      <c r="A130" s="99"/>
      <c r="B130" s="100"/>
      <c r="C130" s="32"/>
      <c r="D130" s="41"/>
      <c r="E130" s="101"/>
      <c r="F130" s="32"/>
      <c r="G130" s="32"/>
      <c r="H130" s="32"/>
      <c r="I130" s="25"/>
      <c r="J130" s="32"/>
      <c r="K130" s="32"/>
      <c r="L130" s="32"/>
      <c r="M130" s="32"/>
      <c r="N130" s="25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25"/>
      <c r="Z130" s="32"/>
      <c r="AA130" s="32"/>
      <c r="AB130" s="25"/>
      <c r="AC130" s="32"/>
      <c r="AD130" s="32"/>
      <c r="AE130" s="32"/>
      <c r="AF130" s="32"/>
      <c r="AG130" s="32"/>
      <c r="AH130" s="32"/>
      <c r="AI130" s="32"/>
      <c r="AJ130" s="101"/>
    </row>
    <row r="131" spans="1:36" s="106" customFormat="1">
      <c r="A131" s="127" t="str">
        <f>"  Total "&amp;B129</f>
        <v xml:space="preserve">  Total Major Refurbishing - Pumpers &gt; $50,000</v>
      </c>
      <c r="B131" s="127"/>
      <c r="C131" s="104">
        <f>SUM(C126:C130)</f>
        <v>144</v>
      </c>
      <c r="D131" s="105">
        <f>C131/$C$234</f>
        <v>7.3484384568279241E-3</v>
      </c>
      <c r="E131" s="104"/>
      <c r="F131" s="104">
        <f>SUM(F126:F130)</f>
        <v>1</v>
      </c>
      <c r="G131" s="104">
        <f>SUM(G126:G130)</f>
        <v>11</v>
      </c>
      <c r="H131" s="104">
        <f>SUM(H126:H130)</f>
        <v>132</v>
      </c>
      <c r="I131" s="51"/>
      <c r="J131" s="104">
        <f>SUM(J126:J130)</f>
        <v>6</v>
      </c>
      <c r="K131" s="104">
        <f>SUM(K126:K130)</f>
        <v>17</v>
      </c>
      <c r="L131" s="104">
        <f>SUM(L126:L130)</f>
        <v>93</v>
      </c>
      <c r="M131" s="104">
        <f>SUM(M126:M130)</f>
        <v>28</v>
      </c>
      <c r="N131" s="51"/>
      <c r="O131" s="104">
        <f t="shared" ref="O131:X131" si="52">SUM(O126:O130)</f>
        <v>40</v>
      </c>
      <c r="P131" s="104">
        <f t="shared" si="52"/>
        <v>89</v>
      </c>
      <c r="Q131" s="104">
        <f t="shared" si="52"/>
        <v>1</v>
      </c>
      <c r="R131" s="104">
        <f t="shared" si="52"/>
        <v>0</v>
      </c>
      <c r="S131" s="104">
        <f t="shared" si="52"/>
        <v>0</v>
      </c>
      <c r="T131" s="104">
        <f t="shared" si="52"/>
        <v>0</v>
      </c>
      <c r="U131" s="104">
        <f t="shared" si="52"/>
        <v>2</v>
      </c>
      <c r="V131" s="104">
        <f t="shared" si="52"/>
        <v>1</v>
      </c>
      <c r="W131" s="104">
        <f t="shared" si="52"/>
        <v>11</v>
      </c>
      <c r="X131" s="104">
        <f t="shared" si="52"/>
        <v>0</v>
      </c>
      <c r="Y131" s="51"/>
      <c r="Z131" s="104">
        <f>SUM(Z126:Z130)</f>
        <v>144</v>
      </c>
      <c r="AA131" s="104">
        <f>SUM(AA126:AA130)</f>
        <v>0</v>
      </c>
      <c r="AB131" s="51"/>
      <c r="AC131" s="104">
        <f t="shared" ref="AC131:AI131" si="53">SUM(AC126:AC130)</f>
        <v>0</v>
      </c>
      <c r="AD131" s="104">
        <f t="shared" si="53"/>
        <v>21</v>
      </c>
      <c r="AE131" s="104">
        <f t="shared" si="53"/>
        <v>1</v>
      </c>
      <c r="AF131" s="104">
        <f t="shared" si="53"/>
        <v>24</v>
      </c>
      <c r="AG131" s="104">
        <f t="shared" si="53"/>
        <v>2</v>
      </c>
      <c r="AH131" s="104">
        <f t="shared" si="53"/>
        <v>0</v>
      </c>
      <c r="AI131" s="104">
        <f t="shared" si="53"/>
        <v>96</v>
      </c>
      <c r="AJ131" s="104"/>
    </row>
    <row r="132" spans="1:36" s="103" customFormat="1">
      <c r="A132" s="99"/>
      <c r="B132" s="100"/>
      <c r="C132" s="101"/>
      <c r="D132" s="101"/>
      <c r="E132" s="101"/>
      <c r="F132" s="101"/>
      <c r="G132" s="101"/>
      <c r="H132" s="101"/>
      <c r="I132" s="25"/>
      <c r="J132" s="101"/>
      <c r="K132" s="101"/>
      <c r="L132" s="101"/>
      <c r="M132" s="101"/>
      <c r="N132" s="25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25"/>
      <c r="Z132" s="101"/>
      <c r="AA132" s="101"/>
      <c r="AB132" s="25"/>
      <c r="AC132" s="101"/>
      <c r="AD132" s="101"/>
      <c r="AE132" s="101"/>
      <c r="AF132" s="101"/>
      <c r="AG132" s="101"/>
      <c r="AH132" s="101"/>
      <c r="AI132" s="101"/>
      <c r="AJ132" s="101"/>
    </row>
    <row r="133" spans="1:36" s="103" customFormat="1">
      <c r="A133" s="99">
        <v>2007</v>
      </c>
      <c r="B133" s="100" t="s">
        <v>198</v>
      </c>
      <c r="C133" s="101">
        <f t="shared" ref="C133:C136" si="54">SUM(F133:H133)</f>
        <v>4</v>
      </c>
      <c r="D133" s="102">
        <f>C133/$C$217</f>
        <v>7.8771169751870812E-4</v>
      </c>
      <c r="E133" s="101"/>
      <c r="F133" s="101">
        <v>1</v>
      </c>
      <c r="G133" s="101">
        <v>0</v>
      </c>
      <c r="H133" s="101">
        <v>3</v>
      </c>
      <c r="I133" s="25"/>
      <c r="J133" s="101">
        <v>0</v>
      </c>
      <c r="K133" s="101">
        <v>1</v>
      </c>
      <c r="L133" s="101">
        <v>3</v>
      </c>
      <c r="M133" s="101">
        <v>0</v>
      </c>
      <c r="N133" s="25"/>
      <c r="O133" s="101">
        <v>0</v>
      </c>
      <c r="P133" s="101">
        <v>0</v>
      </c>
      <c r="Q133" s="101">
        <v>0</v>
      </c>
      <c r="R133" s="101">
        <v>0</v>
      </c>
      <c r="S133" s="101">
        <v>0</v>
      </c>
      <c r="T133" s="101">
        <v>0</v>
      </c>
      <c r="U133" s="101">
        <v>4</v>
      </c>
      <c r="V133" s="101">
        <v>0</v>
      </c>
      <c r="W133" s="101">
        <v>0</v>
      </c>
      <c r="X133" s="101">
        <v>0</v>
      </c>
      <c r="Y133" s="25"/>
      <c r="Z133" s="101">
        <v>4</v>
      </c>
      <c r="AA133" s="101">
        <v>0</v>
      </c>
      <c r="AB133" s="25"/>
      <c r="AC133" s="101">
        <v>0</v>
      </c>
      <c r="AD133" s="101">
        <v>0</v>
      </c>
      <c r="AE133" s="101">
        <v>0</v>
      </c>
      <c r="AF133" s="101">
        <v>0</v>
      </c>
      <c r="AG133" s="101">
        <v>0</v>
      </c>
      <c r="AH133" s="101">
        <v>0</v>
      </c>
      <c r="AI133" s="101">
        <v>4</v>
      </c>
      <c r="AJ133" s="101"/>
    </row>
    <row r="134" spans="1:36" s="103" customFormat="1">
      <c r="A134" s="99">
        <v>2008</v>
      </c>
      <c r="B134" s="100" t="s">
        <v>198</v>
      </c>
      <c r="C134" s="101">
        <f t="shared" si="54"/>
        <v>3</v>
      </c>
      <c r="D134" s="102">
        <f>C134/$C$221</f>
        <v>4.9164208456243857E-4</v>
      </c>
      <c r="E134" s="101"/>
      <c r="F134" s="101">
        <v>0</v>
      </c>
      <c r="G134" s="101">
        <v>0</v>
      </c>
      <c r="H134" s="101">
        <v>3</v>
      </c>
      <c r="I134" s="25"/>
      <c r="J134" s="101">
        <v>1</v>
      </c>
      <c r="K134" s="101">
        <v>1</v>
      </c>
      <c r="L134" s="101">
        <v>1</v>
      </c>
      <c r="M134" s="101">
        <v>0</v>
      </c>
      <c r="N134" s="25"/>
      <c r="O134" s="101">
        <v>0</v>
      </c>
      <c r="P134" s="101">
        <v>1</v>
      </c>
      <c r="Q134" s="101">
        <v>0</v>
      </c>
      <c r="R134" s="101">
        <v>0</v>
      </c>
      <c r="S134" s="101">
        <v>0</v>
      </c>
      <c r="T134" s="101">
        <v>0</v>
      </c>
      <c r="U134" s="101">
        <v>2</v>
      </c>
      <c r="V134" s="101">
        <v>0</v>
      </c>
      <c r="W134" s="101">
        <v>0</v>
      </c>
      <c r="X134" s="101">
        <v>0</v>
      </c>
      <c r="Y134" s="25"/>
      <c r="Z134" s="101">
        <v>3</v>
      </c>
      <c r="AA134" s="101">
        <v>0</v>
      </c>
      <c r="AB134" s="25"/>
      <c r="AC134" s="101">
        <v>0</v>
      </c>
      <c r="AD134" s="101">
        <v>0</v>
      </c>
      <c r="AE134" s="101">
        <v>0</v>
      </c>
      <c r="AF134" s="101">
        <v>0</v>
      </c>
      <c r="AG134" s="101">
        <v>0</v>
      </c>
      <c r="AH134" s="101">
        <v>0</v>
      </c>
      <c r="AI134" s="101">
        <v>3</v>
      </c>
      <c r="AJ134" s="101"/>
    </row>
    <row r="135" spans="1:36" s="103" customFormat="1">
      <c r="A135" s="99">
        <v>2009</v>
      </c>
      <c r="B135" s="100" t="s">
        <v>198</v>
      </c>
      <c r="C135" s="101">
        <f t="shared" si="54"/>
        <v>4</v>
      </c>
      <c r="D135" s="102">
        <f>C135/$C$225</f>
        <v>9.3589143659335522E-4</v>
      </c>
      <c r="E135" s="101"/>
      <c r="F135" s="101">
        <v>1</v>
      </c>
      <c r="G135" s="101">
        <v>0</v>
      </c>
      <c r="H135" s="101">
        <v>3</v>
      </c>
      <c r="I135" s="25"/>
      <c r="J135" s="101">
        <v>0</v>
      </c>
      <c r="K135" s="101">
        <v>4</v>
      </c>
      <c r="L135" s="101">
        <v>0</v>
      </c>
      <c r="M135" s="101">
        <v>0</v>
      </c>
      <c r="N135" s="25"/>
      <c r="O135" s="101">
        <v>0</v>
      </c>
      <c r="P135" s="101">
        <v>0</v>
      </c>
      <c r="Q135" s="101">
        <v>0</v>
      </c>
      <c r="R135" s="101">
        <v>0</v>
      </c>
      <c r="S135" s="101">
        <v>0</v>
      </c>
      <c r="T135" s="101">
        <v>0</v>
      </c>
      <c r="U135" s="101">
        <v>4</v>
      </c>
      <c r="V135" s="101">
        <v>0</v>
      </c>
      <c r="W135" s="101">
        <v>0</v>
      </c>
      <c r="X135" s="101">
        <v>0</v>
      </c>
      <c r="Y135" s="25"/>
      <c r="Z135" s="101">
        <v>4</v>
      </c>
      <c r="AA135" s="101">
        <v>0</v>
      </c>
      <c r="AB135" s="25"/>
      <c r="AC135" s="101">
        <v>0</v>
      </c>
      <c r="AD135" s="101">
        <v>0</v>
      </c>
      <c r="AE135" s="101">
        <v>0</v>
      </c>
      <c r="AF135" s="101">
        <v>0</v>
      </c>
      <c r="AG135" s="101">
        <v>0</v>
      </c>
      <c r="AH135" s="101">
        <v>0</v>
      </c>
      <c r="AI135" s="101">
        <v>4</v>
      </c>
      <c r="AJ135" s="101"/>
    </row>
    <row r="136" spans="1:36" s="103" customFormat="1">
      <c r="A136" s="99">
        <v>2010</v>
      </c>
      <c r="B136" s="100" t="s">
        <v>198</v>
      </c>
      <c r="C136" s="101">
        <f t="shared" si="54"/>
        <v>8</v>
      </c>
      <c r="D136" s="102">
        <f>C136/$C$229</f>
        <v>1.9314340898116851E-3</v>
      </c>
      <c r="E136" s="101"/>
      <c r="F136" s="101">
        <v>0</v>
      </c>
      <c r="G136" s="101">
        <v>0</v>
      </c>
      <c r="H136" s="101">
        <v>8</v>
      </c>
      <c r="I136" s="101"/>
      <c r="J136" s="101">
        <v>0</v>
      </c>
      <c r="K136" s="101">
        <v>3</v>
      </c>
      <c r="L136" s="101">
        <v>5</v>
      </c>
      <c r="M136" s="101">
        <v>0</v>
      </c>
      <c r="N136" s="101"/>
      <c r="O136" s="101">
        <v>0</v>
      </c>
      <c r="P136" s="101">
        <v>0</v>
      </c>
      <c r="Q136" s="101">
        <v>0</v>
      </c>
      <c r="R136" s="101">
        <v>0</v>
      </c>
      <c r="S136" s="101">
        <v>0</v>
      </c>
      <c r="T136" s="101">
        <v>0</v>
      </c>
      <c r="U136" s="101">
        <v>8</v>
      </c>
      <c r="V136" s="101">
        <v>0</v>
      </c>
      <c r="W136" s="101">
        <v>0</v>
      </c>
      <c r="X136" s="101">
        <v>0</v>
      </c>
      <c r="Y136" s="101"/>
      <c r="Z136" s="101">
        <v>8</v>
      </c>
      <c r="AA136" s="101">
        <v>0</v>
      </c>
      <c r="AB136" s="101"/>
      <c r="AC136" s="101">
        <v>0</v>
      </c>
      <c r="AD136" s="101">
        <v>0</v>
      </c>
      <c r="AE136" s="101">
        <v>0</v>
      </c>
      <c r="AF136" s="101">
        <v>0</v>
      </c>
      <c r="AG136" s="101">
        <v>0</v>
      </c>
      <c r="AH136" s="101">
        <v>0</v>
      </c>
      <c r="AI136" s="101">
        <v>8</v>
      </c>
      <c r="AJ136" s="101"/>
    </row>
    <row r="137" spans="1:36" s="103" customFormat="1" ht="3.95" customHeight="1">
      <c r="A137" s="99"/>
      <c r="B137" s="100"/>
      <c r="C137" s="32"/>
      <c r="D137" s="41"/>
      <c r="E137" s="101"/>
      <c r="F137" s="32"/>
      <c r="G137" s="32"/>
      <c r="H137" s="32"/>
      <c r="I137" s="25"/>
      <c r="J137" s="32"/>
      <c r="K137" s="32"/>
      <c r="L137" s="32"/>
      <c r="M137" s="32"/>
      <c r="N137" s="25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25"/>
      <c r="Z137" s="32"/>
      <c r="AA137" s="32"/>
      <c r="AB137" s="25"/>
      <c r="AC137" s="32"/>
      <c r="AD137" s="32"/>
      <c r="AE137" s="32"/>
      <c r="AF137" s="32"/>
      <c r="AG137" s="32"/>
      <c r="AH137" s="32"/>
      <c r="AI137" s="32"/>
      <c r="AJ137" s="101"/>
    </row>
    <row r="138" spans="1:36" s="106" customFormat="1">
      <c r="A138" s="127" t="str">
        <f>"  Total "&amp;B136</f>
        <v xml:space="preserve">  Total Major Refurbishing - Rescues &gt; $50,000</v>
      </c>
      <c r="B138" s="127"/>
      <c r="C138" s="104">
        <f>SUM(C133:C137)</f>
        <v>19</v>
      </c>
      <c r="D138" s="105">
        <f>C138/$C$234</f>
        <v>9.6958562972035108E-4</v>
      </c>
      <c r="E138" s="104"/>
      <c r="F138" s="104">
        <f>SUM(F133:F137)</f>
        <v>2</v>
      </c>
      <c r="G138" s="104">
        <f>SUM(G133:G137)</f>
        <v>0</v>
      </c>
      <c r="H138" s="104">
        <f>SUM(H133:H137)</f>
        <v>17</v>
      </c>
      <c r="I138" s="51"/>
      <c r="J138" s="104">
        <f>SUM(J133:J137)</f>
        <v>1</v>
      </c>
      <c r="K138" s="104">
        <f>SUM(K133:K137)</f>
        <v>9</v>
      </c>
      <c r="L138" s="104">
        <f>SUM(L133:L137)</f>
        <v>9</v>
      </c>
      <c r="M138" s="104">
        <f>SUM(M133:M137)</f>
        <v>0</v>
      </c>
      <c r="N138" s="51"/>
      <c r="O138" s="104">
        <f t="shared" ref="O138:X138" si="55">SUM(O133:O137)</f>
        <v>0</v>
      </c>
      <c r="P138" s="104">
        <f t="shared" si="55"/>
        <v>1</v>
      </c>
      <c r="Q138" s="104">
        <f t="shared" si="55"/>
        <v>0</v>
      </c>
      <c r="R138" s="104">
        <f t="shared" si="55"/>
        <v>0</v>
      </c>
      <c r="S138" s="104">
        <f t="shared" si="55"/>
        <v>0</v>
      </c>
      <c r="T138" s="104">
        <f t="shared" si="55"/>
        <v>0</v>
      </c>
      <c r="U138" s="104">
        <f t="shared" si="55"/>
        <v>18</v>
      </c>
      <c r="V138" s="104">
        <f t="shared" si="55"/>
        <v>0</v>
      </c>
      <c r="W138" s="104">
        <f t="shared" si="55"/>
        <v>0</v>
      </c>
      <c r="X138" s="104">
        <f t="shared" si="55"/>
        <v>0</v>
      </c>
      <c r="Y138" s="51"/>
      <c r="Z138" s="104">
        <f>SUM(Z133:Z137)</f>
        <v>19</v>
      </c>
      <c r="AA138" s="104">
        <f>SUM(AA133:AA137)</f>
        <v>0</v>
      </c>
      <c r="AB138" s="51"/>
      <c r="AC138" s="104">
        <f t="shared" ref="AC138:AI138" si="56">SUM(AC133:AC137)</f>
        <v>0</v>
      </c>
      <c r="AD138" s="104">
        <f t="shared" si="56"/>
        <v>0</v>
      </c>
      <c r="AE138" s="104">
        <f t="shared" si="56"/>
        <v>0</v>
      </c>
      <c r="AF138" s="104">
        <f t="shared" si="56"/>
        <v>0</v>
      </c>
      <c r="AG138" s="104">
        <f t="shared" si="56"/>
        <v>0</v>
      </c>
      <c r="AH138" s="104">
        <f t="shared" si="56"/>
        <v>0</v>
      </c>
      <c r="AI138" s="104">
        <f t="shared" si="56"/>
        <v>19</v>
      </c>
      <c r="AJ138" s="104"/>
    </row>
    <row r="139" spans="1:36" s="103" customFormat="1">
      <c r="A139" s="99"/>
      <c r="B139" s="100"/>
      <c r="C139" s="101"/>
      <c r="D139" s="101"/>
      <c r="E139" s="101"/>
      <c r="F139" s="101"/>
      <c r="G139" s="101"/>
      <c r="H139" s="101"/>
      <c r="I139" s="25"/>
      <c r="J139" s="101"/>
      <c r="K139" s="101"/>
      <c r="L139" s="101"/>
      <c r="M139" s="101"/>
      <c r="N139" s="25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25"/>
      <c r="Z139" s="101"/>
      <c r="AA139" s="101"/>
      <c r="AB139" s="25"/>
      <c r="AC139" s="101"/>
      <c r="AD139" s="101"/>
      <c r="AE139" s="101"/>
      <c r="AF139" s="101"/>
      <c r="AG139" s="101"/>
      <c r="AH139" s="101"/>
      <c r="AI139" s="101"/>
      <c r="AJ139" s="101"/>
    </row>
    <row r="140" spans="1:36" s="103" customFormat="1">
      <c r="A140" s="99">
        <v>2007</v>
      </c>
      <c r="B140" s="100" t="s">
        <v>199</v>
      </c>
      <c r="C140" s="101">
        <f t="shared" ref="C140:C143" si="57">SUM(F140:H140)</f>
        <v>5</v>
      </c>
      <c r="D140" s="102">
        <f>C140/$C$217</f>
        <v>9.8463962189838526E-4</v>
      </c>
      <c r="E140" s="101"/>
      <c r="F140" s="101">
        <v>1</v>
      </c>
      <c r="G140" s="101">
        <v>0</v>
      </c>
      <c r="H140" s="101">
        <v>4</v>
      </c>
      <c r="I140" s="25"/>
      <c r="J140" s="101">
        <v>4</v>
      </c>
      <c r="K140" s="101">
        <v>1</v>
      </c>
      <c r="L140" s="101">
        <v>0</v>
      </c>
      <c r="M140" s="101">
        <v>0</v>
      </c>
      <c r="N140" s="25"/>
      <c r="O140" s="101">
        <v>2</v>
      </c>
      <c r="P140" s="101">
        <v>0</v>
      </c>
      <c r="Q140" s="101">
        <v>0</v>
      </c>
      <c r="R140" s="101">
        <v>0</v>
      </c>
      <c r="S140" s="101">
        <v>0</v>
      </c>
      <c r="T140" s="101">
        <v>0</v>
      </c>
      <c r="U140" s="101">
        <v>0</v>
      </c>
      <c r="V140" s="101">
        <v>0</v>
      </c>
      <c r="W140" s="101">
        <v>3</v>
      </c>
      <c r="X140" s="101">
        <v>0</v>
      </c>
      <c r="Y140" s="25"/>
      <c r="Z140" s="101">
        <v>0</v>
      </c>
      <c r="AA140" s="101">
        <v>5</v>
      </c>
      <c r="AB140" s="25"/>
      <c r="AC140" s="101">
        <v>0</v>
      </c>
      <c r="AD140" s="101">
        <v>0</v>
      </c>
      <c r="AE140" s="101">
        <v>0</v>
      </c>
      <c r="AF140" s="101">
        <v>0</v>
      </c>
      <c r="AG140" s="101">
        <v>0</v>
      </c>
      <c r="AH140" s="101">
        <v>0</v>
      </c>
      <c r="AI140" s="101">
        <v>5</v>
      </c>
      <c r="AJ140" s="101"/>
    </row>
    <row r="141" spans="1:36" s="103" customFormat="1">
      <c r="A141" s="99">
        <v>2008</v>
      </c>
      <c r="B141" s="100" t="s">
        <v>199</v>
      </c>
      <c r="C141" s="101">
        <f t="shared" si="57"/>
        <v>3</v>
      </c>
      <c r="D141" s="102">
        <f>C141/$C$221</f>
        <v>4.9164208456243857E-4</v>
      </c>
      <c r="E141" s="101"/>
      <c r="F141" s="101">
        <v>0</v>
      </c>
      <c r="G141" s="101">
        <v>0</v>
      </c>
      <c r="H141" s="101">
        <v>3</v>
      </c>
      <c r="I141" s="25"/>
      <c r="J141" s="101">
        <v>1</v>
      </c>
      <c r="K141" s="101">
        <v>1</v>
      </c>
      <c r="L141" s="101">
        <v>1</v>
      </c>
      <c r="M141" s="101">
        <v>0</v>
      </c>
      <c r="N141" s="25"/>
      <c r="O141" s="101">
        <v>1</v>
      </c>
      <c r="P141" s="101">
        <v>1</v>
      </c>
      <c r="Q141" s="101">
        <v>0</v>
      </c>
      <c r="R141" s="101">
        <v>0</v>
      </c>
      <c r="S141" s="101">
        <v>0</v>
      </c>
      <c r="T141" s="101">
        <v>0</v>
      </c>
      <c r="U141" s="101">
        <v>0</v>
      </c>
      <c r="V141" s="101">
        <v>0</v>
      </c>
      <c r="W141" s="101">
        <v>1</v>
      </c>
      <c r="X141" s="101">
        <v>0</v>
      </c>
      <c r="Y141" s="25"/>
      <c r="Z141" s="101">
        <v>1</v>
      </c>
      <c r="AA141" s="101">
        <v>2</v>
      </c>
      <c r="AB141" s="25"/>
      <c r="AC141" s="101">
        <v>0</v>
      </c>
      <c r="AD141" s="101">
        <v>0</v>
      </c>
      <c r="AE141" s="101">
        <v>0</v>
      </c>
      <c r="AF141" s="101">
        <v>0</v>
      </c>
      <c r="AG141" s="101">
        <v>0</v>
      </c>
      <c r="AH141" s="101">
        <v>0</v>
      </c>
      <c r="AI141" s="101">
        <v>3</v>
      </c>
      <c r="AJ141" s="101"/>
    </row>
    <row r="142" spans="1:36" s="103" customFormat="1">
      <c r="A142" s="99">
        <v>2009</v>
      </c>
      <c r="B142" s="100" t="s">
        <v>199</v>
      </c>
      <c r="C142" s="101">
        <f t="shared" si="57"/>
        <v>5</v>
      </c>
      <c r="D142" s="102">
        <f>C142/$C$225</f>
        <v>1.169864295741694E-3</v>
      </c>
      <c r="E142" s="101"/>
      <c r="F142" s="101">
        <v>0</v>
      </c>
      <c r="G142" s="101">
        <v>0</v>
      </c>
      <c r="H142" s="101">
        <v>5</v>
      </c>
      <c r="I142" s="25"/>
      <c r="J142" s="101">
        <v>0</v>
      </c>
      <c r="K142" s="101">
        <v>3</v>
      </c>
      <c r="L142" s="101">
        <v>0</v>
      </c>
      <c r="M142" s="101">
        <v>2</v>
      </c>
      <c r="N142" s="25"/>
      <c r="O142" s="101">
        <v>1</v>
      </c>
      <c r="P142" s="101">
        <v>0</v>
      </c>
      <c r="Q142" s="101">
        <v>0</v>
      </c>
      <c r="R142" s="101">
        <v>0</v>
      </c>
      <c r="S142" s="101">
        <v>0</v>
      </c>
      <c r="T142" s="101">
        <v>0</v>
      </c>
      <c r="U142" s="101">
        <v>1</v>
      </c>
      <c r="V142" s="101">
        <v>0</v>
      </c>
      <c r="W142" s="101">
        <v>3</v>
      </c>
      <c r="X142" s="101">
        <v>0</v>
      </c>
      <c r="Y142" s="25"/>
      <c r="Z142" s="101">
        <v>0</v>
      </c>
      <c r="AA142" s="101">
        <v>5</v>
      </c>
      <c r="AB142" s="25"/>
      <c r="AC142" s="101">
        <v>0</v>
      </c>
      <c r="AD142" s="101">
        <v>0</v>
      </c>
      <c r="AE142" s="101">
        <v>0</v>
      </c>
      <c r="AF142" s="101">
        <v>0</v>
      </c>
      <c r="AG142" s="101">
        <v>0</v>
      </c>
      <c r="AH142" s="101">
        <v>0</v>
      </c>
      <c r="AI142" s="101">
        <v>5</v>
      </c>
      <c r="AJ142" s="101"/>
    </row>
    <row r="143" spans="1:36" s="103" customFormat="1">
      <c r="A143" s="99">
        <v>2010</v>
      </c>
      <c r="B143" s="100" t="s">
        <v>199</v>
      </c>
      <c r="C143" s="101">
        <f t="shared" si="57"/>
        <v>8</v>
      </c>
      <c r="D143" s="102">
        <f>C143/$C$229</f>
        <v>1.9314340898116851E-3</v>
      </c>
      <c r="E143" s="101"/>
      <c r="F143" s="101">
        <v>1</v>
      </c>
      <c r="G143" s="101">
        <v>0</v>
      </c>
      <c r="H143" s="101">
        <v>7</v>
      </c>
      <c r="I143" s="101"/>
      <c r="J143" s="101">
        <v>2</v>
      </c>
      <c r="K143" s="101">
        <v>4</v>
      </c>
      <c r="L143" s="101">
        <v>2</v>
      </c>
      <c r="M143" s="101">
        <v>0</v>
      </c>
      <c r="N143" s="101"/>
      <c r="O143" s="101">
        <v>0</v>
      </c>
      <c r="P143" s="101">
        <v>4</v>
      </c>
      <c r="Q143" s="101">
        <v>0</v>
      </c>
      <c r="R143" s="101">
        <v>0</v>
      </c>
      <c r="S143" s="101">
        <v>0</v>
      </c>
      <c r="T143" s="101">
        <v>0</v>
      </c>
      <c r="U143" s="101">
        <v>0</v>
      </c>
      <c r="V143" s="101">
        <v>0</v>
      </c>
      <c r="W143" s="101">
        <v>3</v>
      </c>
      <c r="X143" s="101">
        <v>1</v>
      </c>
      <c r="Y143" s="101"/>
      <c r="Z143" s="101">
        <v>0</v>
      </c>
      <c r="AA143" s="101">
        <v>8</v>
      </c>
      <c r="AB143" s="101"/>
      <c r="AC143" s="101">
        <v>0</v>
      </c>
      <c r="AD143" s="101">
        <v>0</v>
      </c>
      <c r="AE143" s="101">
        <v>0</v>
      </c>
      <c r="AF143" s="101">
        <v>0</v>
      </c>
      <c r="AG143" s="101">
        <v>0</v>
      </c>
      <c r="AH143" s="101">
        <v>0</v>
      </c>
      <c r="AI143" s="101">
        <v>8</v>
      </c>
      <c r="AJ143" s="101"/>
    </row>
    <row r="144" spans="1:36" s="103" customFormat="1" ht="3.95" customHeight="1">
      <c r="A144" s="99"/>
      <c r="B144" s="100"/>
      <c r="C144" s="32"/>
      <c r="D144" s="41"/>
      <c r="E144" s="101"/>
      <c r="F144" s="32"/>
      <c r="G144" s="32"/>
      <c r="H144" s="32"/>
      <c r="I144" s="25"/>
      <c r="J144" s="32"/>
      <c r="K144" s="32"/>
      <c r="L144" s="32"/>
      <c r="M144" s="32"/>
      <c r="N144" s="25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25"/>
      <c r="Z144" s="32"/>
      <c r="AA144" s="32"/>
      <c r="AB144" s="25"/>
      <c r="AC144" s="32"/>
      <c r="AD144" s="32"/>
      <c r="AE144" s="32"/>
      <c r="AF144" s="32"/>
      <c r="AG144" s="32"/>
      <c r="AH144" s="32"/>
      <c r="AI144" s="32"/>
      <c r="AJ144" s="101"/>
    </row>
    <row r="145" spans="1:36" s="106" customFormat="1">
      <c r="A145" s="127" t="str">
        <f>"  Total "&amp;B143</f>
        <v xml:space="preserve">  Total Major Refurbishing - Tankers &gt; $50,000</v>
      </c>
      <c r="B145" s="127"/>
      <c r="C145" s="104">
        <f>SUM(C140:C144)</f>
        <v>21</v>
      </c>
      <c r="D145" s="105">
        <f>C145/$C$234</f>
        <v>1.0716472749540723E-3</v>
      </c>
      <c r="E145" s="104"/>
      <c r="F145" s="104">
        <f>SUM(F140:F144)</f>
        <v>2</v>
      </c>
      <c r="G145" s="104">
        <f>SUM(G140:G144)</f>
        <v>0</v>
      </c>
      <c r="H145" s="104">
        <f>SUM(H140:H144)</f>
        <v>19</v>
      </c>
      <c r="I145" s="51"/>
      <c r="J145" s="104">
        <f>SUM(J140:J144)</f>
        <v>7</v>
      </c>
      <c r="K145" s="104">
        <f>SUM(K140:K144)</f>
        <v>9</v>
      </c>
      <c r="L145" s="104">
        <f>SUM(L140:L144)</f>
        <v>3</v>
      </c>
      <c r="M145" s="104">
        <f>SUM(M140:M144)</f>
        <v>2</v>
      </c>
      <c r="N145" s="51"/>
      <c r="O145" s="104">
        <f t="shared" ref="O145:X145" si="58">SUM(O140:O144)</f>
        <v>4</v>
      </c>
      <c r="P145" s="104">
        <f t="shared" si="58"/>
        <v>5</v>
      </c>
      <c r="Q145" s="104">
        <f t="shared" si="58"/>
        <v>0</v>
      </c>
      <c r="R145" s="104">
        <f t="shared" si="58"/>
        <v>0</v>
      </c>
      <c r="S145" s="104">
        <f t="shared" si="58"/>
        <v>0</v>
      </c>
      <c r="T145" s="104">
        <f t="shared" si="58"/>
        <v>0</v>
      </c>
      <c r="U145" s="104">
        <f t="shared" si="58"/>
        <v>1</v>
      </c>
      <c r="V145" s="104">
        <f t="shared" si="58"/>
        <v>0</v>
      </c>
      <c r="W145" s="104">
        <f t="shared" si="58"/>
        <v>10</v>
      </c>
      <c r="X145" s="104">
        <f t="shared" si="58"/>
        <v>1</v>
      </c>
      <c r="Y145" s="51"/>
      <c r="Z145" s="104">
        <f>SUM(Z140:Z144)</f>
        <v>1</v>
      </c>
      <c r="AA145" s="104">
        <f>SUM(AA140:AA144)</f>
        <v>20</v>
      </c>
      <c r="AB145" s="51"/>
      <c r="AC145" s="104">
        <f t="shared" ref="AC145:AI145" si="59">SUM(AC140:AC144)</f>
        <v>0</v>
      </c>
      <c r="AD145" s="104">
        <f t="shared" si="59"/>
        <v>0</v>
      </c>
      <c r="AE145" s="104">
        <f t="shared" si="59"/>
        <v>0</v>
      </c>
      <c r="AF145" s="104">
        <f t="shared" si="59"/>
        <v>0</v>
      </c>
      <c r="AG145" s="104">
        <f t="shared" si="59"/>
        <v>0</v>
      </c>
      <c r="AH145" s="104">
        <f t="shared" si="59"/>
        <v>0</v>
      </c>
      <c r="AI145" s="104">
        <f t="shared" si="59"/>
        <v>21</v>
      </c>
      <c r="AJ145" s="104"/>
    </row>
    <row r="146" spans="1:36" s="103" customFormat="1">
      <c r="A146" s="99"/>
      <c r="B146" s="100"/>
      <c r="C146" s="101"/>
      <c r="D146" s="101"/>
      <c r="E146" s="101"/>
      <c r="F146" s="101"/>
      <c r="G146" s="101"/>
      <c r="H146" s="101"/>
      <c r="I146" s="25"/>
      <c r="J146" s="101"/>
      <c r="K146" s="101"/>
      <c r="L146" s="101"/>
      <c r="M146" s="101"/>
      <c r="N146" s="25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25"/>
      <c r="Z146" s="101"/>
      <c r="AA146" s="101"/>
      <c r="AB146" s="25"/>
      <c r="AC146" s="101"/>
      <c r="AD146" s="101"/>
      <c r="AE146" s="101"/>
      <c r="AF146" s="101"/>
      <c r="AG146" s="101"/>
      <c r="AH146" s="101"/>
      <c r="AI146" s="101"/>
      <c r="AJ146" s="101"/>
    </row>
    <row r="147" spans="1:36" s="103" customFormat="1">
      <c r="A147" s="99">
        <v>2007</v>
      </c>
      <c r="B147" s="100" t="s">
        <v>200</v>
      </c>
      <c r="C147" s="101">
        <f t="shared" ref="C147:C150" si="60">SUM(F147:H147)</f>
        <v>122</v>
      </c>
      <c r="D147" s="102">
        <f>C147/$C$217</f>
        <v>2.4025206774320598E-2</v>
      </c>
      <c r="E147" s="101"/>
      <c r="F147" s="101">
        <v>11</v>
      </c>
      <c r="G147" s="101">
        <v>11</v>
      </c>
      <c r="H147" s="101">
        <v>100</v>
      </c>
      <c r="I147" s="25"/>
      <c r="J147" s="101">
        <v>5</v>
      </c>
      <c r="K147" s="101">
        <v>112</v>
      </c>
      <c r="L147" s="101">
        <v>0</v>
      </c>
      <c r="M147" s="101">
        <v>5</v>
      </c>
      <c r="N147" s="25"/>
      <c r="O147" s="101">
        <v>0</v>
      </c>
      <c r="P147" s="101">
        <v>3</v>
      </c>
      <c r="Q147" s="101">
        <v>1</v>
      </c>
      <c r="R147" s="101">
        <v>0</v>
      </c>
      <c r="S147" s="101">
        <v>0</v>
      </c>
      <c r="T147" s="101">
        <v>0</v>
      </c>
      <c r="U147" s="101">
        <v>2</v>
      </c>
      <c r="V147" s="101">
        <v>1</v>
      </c>
      <c r="W147" s="101">
        <v>77</v>
      </c>
      <c r="X147" s="101">
        <v>38</v>
      </c>
      <c r="Y147" s="25"/>
      <c r="Z147" s="101">
        <v>122</v>
      </c>
      <c r="AA147" s="101">
        <v>0</v>
      </c>
      <c r="AB147" s="25"/>
      <c r="AC147" s="101">
        <v>8</v>
      </c>
      <c r="AD147" s="101">
        <v>46</v>
      </c>
      <c r="AE147" s="101">
        <v>7</v>
      </c>
      <c r="AF147" s="101">
        <v>1</v>
      </c>
      <c r="AG147" s="101">
        <v>0</v>
      </c>
      <c r="AH147" s="101">
        <v>13</v>
      </c>
      <c r="AI147" s="101">
        <v>47</v>
      </c>
      <c r="AJ147" s="101"/>
    </row>
    <row r="148" spans="1:36" s="103" customFormat="1">
      <c r="A148" s="99">
        <v>2008</v>
      </c>
      <c r="B148" s="100" t="s">
        <v>200</v>
      </c>
      <c r="C148" s="101">
        <f t="shared" si="60"/>
        <v>191</v>
      </c>
      <c r="D148" s="102">
        <f>C148/$C$221</f>
        <v>3.1301212717141924E-2</v>
      </c>
      <c r="E148" s="101"/>
      <c r="F148" s="101">
        <v>11</v>
      </c>
      <c r="G148" s="101">
        <v>6</v>
      </c>
      <c r="H148" s="101">
        <v>174</v>
      </c>
      <c r="I148" s="25"/>
      <c r="J148" s="101">
        <v>3</v>
      </c>
      <c r="K148" s="101">
        <v>187</v>
      </c>
      <c r="L148" s="101">
        <v>1</v>
      </c>
      <c r="M148" s="101">
        <v>0</v>
      </c>
      <c r="N148" s="25"/>
      <c r="O148" s="101">
        <v>6</v>
      </c>
      <c r="P148" s="101">
        <v>3</v>
      </c>
      <c r="Q148" s="101">
        <v>0</v>
      </c>
      <c r="R148" s="101">
        <v>0</v>
      </c>
      <c r="S148" s="101">
        <v>2</v>
      </c>
      <c r="T148" s="101">
        <v>0</v>
      </c>
      <c r="U148" s="101">
        <v>2</v>
      </c>
      <c r="V148" s="101">
        <v>10</v>
      </c>
      <c r="W148" s="101">
        <v>144</v>
      </c>
      <c r="X148" s="101">
        <v>24</v>
      </c>
      <c r="Y148" s="25"/>
      <c r="Z148" s="101">
        <v>190</v>
      </c>
      <c r="AA148" s="101">
        <v>1</v>
      </c>
      <c r="AB148" s="25"/>
      <c r="AC148" s="101">
        <v>14</v>
      </c>
      <c r="AD148" s="101">
        <v>38</v>
      </c>
      <c r="AE148" s="101">
        <v>1</v>
      </c>
      <c r="AF148" s="101">
        <v>0</v>
      </c>
      <c r="AG148" s="101">
        <v>0</v>
      </c>
      <c r="AH148" s="101">
        <v>83</v>
      </c>
      <c r="AI148" s="101">
        <v>55</v>
      </c>
      <c r="AJ148" s="101"/>
    </row>
    <row r="149" spans="1:36" s="103" customFormat="1">
      <c r="A149" s="99">
        <v>2009</v>
      </c>
      <c r="B149" s="100" t="s">
        <v>200</v>
      </c>
      <c r="C149" s="101">
        <f t="shared" si="60"/>
        <v>106</v>
      </c>
      <c r="D149" s="102">
        <f>C149/$C$225</f>
        <v>2.4801123069723912E-2</v>
      </c>
      <c r="E149" s="101"/>
      <c r="F149" s="101">
        <v>9</v>
      </c>
      <c r="G149" s="101">
        <v>35</v>
      </c>
      <c r="H149" s="101">
        <v>62</v>
      </c>
      <c r="I149" s="25"/>
      <c r="J149" s="101">
        <v>1</v>
      </c>
      <c r="K149" s="101">
        <v>103</v>
      </c>
      <c r="L149" s="101">
        <v>2</v>
      </c>
      <c r="M149" s="101">
        <v>0</v>
      </c>
      <c r="N149" s="25"/>
      <c r="O149" s="101">
        <v>4</v>
      </c>
      <c r="P149" s="101">
        <v>0</v>
      </c>
      <c r="Q149" s="101">
        <v>0</v>
      </c>
      <c r="R149" s="101">
        <v>1</v>
      </c>
      <c r="S149" s="101">
        <v>1</v>
      </c>
      <c r="T149" s="101">
        <v>0</v>
      </c>
      <c r="U149" s="101">
        <v>3</v>
      </c>
      <c r="V149" s="101">
        <v>34</v>
      </c>
      <c r="W149" s="101">
        <v>63</v>
      </c>
      <c r="X149" s="101">
        <v>0</v>
      </c>
      <c r="Y149" s="25"/>
      <c r="Z149" s="101">
        <v>105</v>
      </c>
      <c r="AA149" s="101">
        <v>1</v>
      </c>
      <c r="AB149" s="25"/>
      <c r="AC149" s="101">
        <v>17</v>
      </c>
      <c r="AD149" s="101">
        <v>47</v>
      </c>
      <c r="AE149" s="101">
        <v>3</v>
      </c>
      <c r="AF149" s="101">
        <v>2</v>
      </c>
      <c r="AG149" s="101">
        <v>2</v>
      </c>
      <c r="AH149" s="101">
        <v>7</v>
      </c>
      <c r="AI149" s="101">
        <v>28</v>
      </c>
      <c r="AJ149" s="101"/>
    </row>
    <row r="150" spans="1:36" s="103" customFormat="1">
      <c r="A150" s="99">
        <v>2010</v>
      </c>
      <c r="B150" s="100" t="s">
        <v>200</v>
      </c>
      <c r="C150" s="101">
        <f t="shared" si="60"/>
        <v>69</v>
      </c>
      <c r="D150" s="102">
        <f>C150/$C$229</f>
        <v>1.6658619024625784E-2</v>
      </c>
      <c r="E150" s="101"/>
      <c r="F150" s="101">
        <v>9</v>
      </c>
      <c r="G150" s="101">
        <v>11</v>
      </c>
      <c r="H150" s="101">
        <v>49</v>
      </c>
      <c r="I150" s="101"/>
      <c r="J150" s="101">
        <v>1</v>
      </c>
      <c r="K150" s="101">
        <v>67</v>
      </c>
      <c r="L150" s="101">
        <v>1</v>
      </c>
      <c r="M150" s="101">
        <v>0</v>
      </c>
      <c r="N150" s="101"/>
      <c r="O150" s="101">
        <v>1</v>
      </c>
      <c r="P150" s="101">
        <v>2</v>
      </c>
      <c r="Q150" s="101">
        <v>2</v>
      </c>
      <c r="R150" s="101">
        <v>0</v>
      </c>
      <c r="S150" s="101">
        <v>0</v>
      </c>
      <c r="T150" s="101">
        <v>0</v>
      </c>
      <c r="U150" s="101">
        <v>3</v>
      </c>
      <c r="V150" s="101">
        <v>0</v>
      </c>
      <c r="W150" s="101">
        <v>29</v>
      </c>
      <c r="X150" s="101">
        <v>32</v>
      </c>
      <c r="Y150" s="101"/>
      <c r="Z150" s="101">
        <v>69</v>
      </c>
      <c r="AA150" s="101">
        <v>0</v>
      </c>
      <c r="AB150" s="101"/>
      <c r="AC150" s="101">
        <v>6</v>
      </c>
      <c r="AD150" s="101">
        <v>31</v>
      </c>
      <c r="AE150" s="101">
        <v>4</v>
      </c>
      <c r="AF150" s="101">
        <v>0</v>
      </c>
      <c r="AG150" s="101">
        <v>0</v>
      </c>
      <c r="AH150" s="101">
        <v>2</v>
      </c>
      <c r="AI150" s="101">
        <v>26</v>
      </c>
      <c r="AJ150" s="101"/>
    </row>
    <row r="151" spans="1:36" s="103" customFormat="1" ht="3.95" customHeight="1">
      <c r="A151" s="99"/>
      <c r="B151" s="100"/>
      <c r="C151" s="32"/>
      <c r="D151" s="41"/>
      <c r="E151" s="101"/>
      <c r="F151" s="32"/>
      <c r="G151" s="32"/>
      <c r="H151" s="32"/>
      <c r="I151" s="25"/>
      <c r="J151" s="32"/>
      <c r="K151" s="32"/>
      <c r="L151" s="32"/>
      <c r="M151" s="32"/>
      <c r="N151" s="25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25"/>
      <c r="Z151" s="32"/>
      <c r="AA151" s="32"/>
      <c r="AB151" s="25"/>
      <c r="AC151" s="32"/>
      <c r="AD151" s="32"/>
      <c r="AE151" s="32"/>
      <c r="AF151" s="32"/>
      <c r="AG151" s="32"/>
      <c r="AH151" s="32"/>
      <c r="AI151" s="32"/>
      <c r="AJ151" s="101"/>
    </row>
    <row r="152" spans="1:36" s="106" customFormat="1">
      <c r="A152" s="127" t="str">
        <f>"  Total "&amp;B150</f>
        <v xml:space="preserve">  Total Mini Pumpers (1901) Initial Attack</v>
      </c>
      <c r="B152" s="127"/>
      <c r="C152" s="104">
        <f>SUM(C147:C151)</f>
        <v>488</v>
      </c>
      <c r="D152" s="105">
        <f>C152/$C$234</f>
        <v>2.4903041437027963E-2</v>
      </c>
      <c r="E152" s="104"/>
      <c r="F152" s="104">
        <f>SUM(F147:F151)</f>
        <v>40</v>
      </c>
      <c r="G152" s="104">
        <f>SUM(G147:G151)</f>
        <v>63</v>
      </c>
      <c r="H152" s="104">
        <f>SUM(H147:H151)</f>
        <v>385</v>
      </c>
      <c r="I152" s="51"/>
      <c r="J152" s="104">
        <f>SUM(J147:J151)</f>
        <v>10</v>
      </c>
      <c r="K152" s="104">
        <f>SUM(K147:K151)</f>
        <v>469</v>
      </c>
      <c r="L152" s="104">
        <f>SUM(L147:L151)</f>
        <v>4</v>
      </c>
      <c r="M152" s="104">
        <f>SUM(M147:M151)</f>
        <v>5</v>
      </c>
      <c r="N152" s="51"/>
      <c r="O152" s="104">
        <f t="shared" ref="O152:X152" si="61">SUM(O147:O151)</f>
        <v>11</v>
      </c>
      <c r="P152" s="104">
        <f t="shared" si="61"/>
        <v>8</v>
      </c>
      <c r="Q152" s="104">
        <f t="shared" si="61"/>
        <v>3</v>
      </c>
      <c r="R152" s="104">
        <f t="shared" si="61"/>
        <v>1</v>
      </c>
      <c r="S152" s="104">
        <f t="shared" si="61"/>
        <v>3</v>
      </c>
      <c r="T152" s="104">
        <f t="shared" si="61"/>
        <v>0</v>
      </c>
      <c r="U152" s="104">
        <f t="shared" si="61"/>
        <v>10</v>
      </c>
      <c r="V152" s="104">
        <f t="shared" si="61"/>
        <v>45</v>
      </c>
      <c r="W152" s="104">
        <f t="shared" si="61"/>
        <v>313</v>
      </c>
      <c r="X152" s="104">
        <f t="shared" si="61"/>
        <v>94</v>
      </c>
      <c r="Y152" s="51"/>
      <c r="Z152" s="104">
        <f>SUM(Z147:Z151)</f>
        <v>486</v>
      </c>
      <c r="AA152" s="104">
        <f>SUM(AA147:AA151)</f>
        <v>2</v>
      </c>
      <c r="AB152" s="51"/>
      <c r="AC152" s="104">
        <f t="shared" ref="AC152:AI152" si="62">SUM(AC147:AC151)</f>
        <v>45</v>
      </c>
      <c r="AD152" s="104">
        <f t="shared" si="62"/>
        <v>162</v>
      </c>
      <c r="AE152" s="104">
        <f t="shared" si="62"/>
        <v>15</v>
      </c>
      <c r="AF152" s="104">
        <f t="shared" si="62"/>
        <v>3</v>
      </c>
      <c r="AG152" s="104">
        <f t="shared" si="62"/>
        <v>2</v>
      </c>
      <c r="AH152" s="104">
        <f t="shared" si="62"/>
        <v>105</v>
      </c>
      <c r="AI152" s="104">
        <f t="shared" si="62"/>
        <v>156</v>
      </c>
      <c r="AJ152" s="104"/>
    </row>
    <row r="153" spans="1:36" s="103" customFormat="1">
      <c r="A153" s="99"/>
      <c r="B153" s="100"/>
      <c r="C153" s="101"/>
      <c r="D153" s="101"/>
      <c r="E153" s="101"/>
      <c r="F153" s="101"/>
      <c r="G153" s="101"/>
      <c r="H153" s="101"/>
      <c r="I153" s="25"/>
      <c r="J153" s="101"/>
      <c r="K153" s="101"/>
      <c r="L153" s="101"/>
      <c r="M153" s="101"/>
      <c r="N153" s="25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25"/>
      <c r="Z153" s="101"/>
      <c r="AA153" s="101"/>
      <c r="AB153" s="25"/>
      <c r="AC153" s="101"/>
      <c r="AD153" s="101"/>
      <c r="AE153" s="101"/>
      <c r="AF153" s="101"/>
      <c r="AG153" s="101"/>
      <c r="AH153" s="101"/>
      <c r="AI153" s="101"/>
      <c r="AJ153" s="101"/>
    </row>
    <row r="154" spans="1:36" s="103" customFormat="1">
      <c r="A154" s="99">
        <v>2007</v>
      </c>
      <c r="B154" s="100" t="s">
        <v>201</v>
      </c>
      <c r="C154" s="101">
        <f t="shared" ref="C154:C157" si="63">SUM(F154:H154)</f>
        <v>2572</v>
      </c>
      <c r="D154" s="108">
        <f>C154/$C$217</f>
        <v>0.50649862150452929</v>
      </c>
      <c r="E154" s="101"/>
      <c r="F154" s="101">
        <v>189</v>
      </c>
      <c r="G154" s="101">
        <v>104</v>
      </c>
      <c r="H154" s="101">
        <v>2279</v>
      </c>
      <c r="I154" s="25"/>
      <c r="J154" s="101">
        <v>68</v>
      </c>
      <c r="K154" s="101">
        <v>783</v>
      </c>
      <c r="L154" s="101">
        <v>1437</v>
      </c>
      <c r="M154" s="101">
        <v>284</v>
      </c>
      <c r="N154" s="25"/>
      <c r="O154" s="101">
        <v>14</v>
      </c>
      <c r="P154" s="101">
        <v>2118</v>
      </c>
      <c r="Q154" s="101">
        <v>70</v>
      </c>
      <c r="R154" s="101">
        <v>1</v>
      </c>
      <c r="S154" s="101">
        <v>195</v>
      </c>
      <c r="T154" s="101">
        <v>4</v>
      </c>
      <c r="U154" s="101">
        <v>4</v>
      </c>
      <c r="V154" s="101">
        <v>1</v>
      </c>
      <c r="W154" s="101">
        <v>101</v>
      </c>
      <c r="X154" s="101">
        <v>64</v>
      </c>
      <c r="Y154" s="25"/>
      <c r="Z154" s="101">
        <v>2461</v>
      </c>
      <c r="AA154" s="101">
        <v>111</v>
      </c>
      <c r="AB154" s="25"/>
      <c r="AC154" s="101">
        <v>149</v>
      </c>
      <c r="AD154" s="101">
        <v>818</v>
      </c>
      <c r="AE154" s="101">
        <v>203</v>
      </c>
      <c r="AF154" s="101">
        <v>77</v>
      </c>
      <c r="AG154" s="101">
        <v>23</v>
      </c>
      <c r="AH154" s="101">
        <v>149</v>
      </c>
      <c r="AI154" s="101">
        <v>1153</v>
      </c>
      <c r="AJ154" s="101"/>
    </row>
    <row r="155" spans="1:36" s="103" customFormat="1">
      <c r="A155" s="99">
        <v>2008</v>
      </c>
      <c r="B155" s="100" t="s">
        <v>201</v>
      </c>
      <c r="C155" s="101">
        <f t="shared" si="63"/>
        <v>2994</v>
      </c>
      <c r="D155" s="109">
        <f>C155/$C$221</f>
        <v>0.49065880039331367</v>
      </c>
      <c r="E155" s="101"/>
      <c r="F155" s="101">
        <v>190</v>
      </c>
      <c r="G155" s="101">
        <v>122</v>
      </c>
      <c r="H155" s="101">
        <v>2682</v>
      </c>
      <c r="I155" s="25"/>
      <c r="J155" s="101">
        <v>110</v>
      </c>
      <c r="K155" s="101">
        <v>802</v>
      </c>
      <c r="L155" s="101">
        <v>1803</v>
      </c>
      <c r="M155" s="101">
        <v>279</v>
      </c>
      <c r="N155" s="25"/>
      <c r="O155" s="101">
        <v>944</v>
      </c>
      <c r="P155" s="101">
        <v>1561</v>
      </c>
      <c r="Q155" s="101">
        <v>20</v>
      </c>
      <c r="R155" s="101">
        <v>90</v>
      </c>
      <c r="S155" s="101">
        <v>188</v>
      </c>
      <c r="T155" s="101">
        <v>0</v>
      </c>
      <c r="U155" s="101">
        <v>7</v>
      </c>
      <c r="V155" s="101">
        <v>8</v>
      </c>
      <c r="W155" s="101">
        <v>151</v>
      </c>
      <c r="X155" s="101">
        <v>25</v>
      </c>
      <c r="Y155" s="25"/>
      <c r="Z155" s="101">
        <v>2911</v>
      </c>
      <c r="AA155" s="101">
        <v>83</v>
      </c>
      <c r="AB155" s="25"/>
      <c r="AC155" s="101">
        <v>192</v>
      </c>
      <c r="AD155" s="101">
        <v>956</v>
      </c>
      <c r="AE155" s="101">
        <v>220</v>
      </c>
      <c r="AF155" s="101">
        <v>58</v>
      </c>
      <c r="AG155" s="101">
        <v>16</v>
      </c>
      <c r="AH155" s="101">
        <v>188</v>
      </c>
      <c r="AI155" s="101">
        <v>1364</v>
      </c>
      <c r="AJ155" s="101"/>
    </row>
    <row r="156" spans="1:36" s="103" customFormat="1">
      <c r="A156" s="99">
        <v>2009</v>
      </c>
      <c r="B156" s="100" t="s">
        <v>201</v>
      </c>
      <c r="C156" s="101">
        <f t="shared" si="63"/>
        <v>2032</v>
      </c>
      <c r="D156" s="109">
        <f>C156/$C$225</f>
        <v>0.47543284978942441</v>
      </c>
      <c r="E156" s="101"/>
      <c r="F156" s="101">
        <v>190</v>
      </c>
      <c r="G156" s="101">
        <v>83</v>
      </c>
      <c r="H156" s="101">
        <v>1759</v>
      </c>
      <c r="I156" s="25"/>
      <c r="J156" s="101">
        <v>78</v>
      </c>
      <c r="K156" s="101">
        <v>524</v>
      </c>
      <c r="L156" s="101">
        <v>1176</v>
      </c>
      <c r="M156" s="101">
        <v>254</v>
      </c>
      <c r="N156" s="25"/>
      <c r="O156" s="101">
        <v>1644</v>
      </c>
      <c r="P156" s="101">
        <v>119</v>
      </c>
      <c r="Q156" s="101">
        <v>0</v>
      </c>
      <c r="R156" s="101">
        <v>179</v>
      </c>
      <c r="S156" s="101">
        <v>7</v>
      </c>
      <c r="T156" s="101">
        <v>0</v>
      </c>
      <c r="U156" s="101">
        <v>2</v>
      </c>
      <c r="V156" s="101">
        <v>26</v>
      </c>
      <c r="W156" s="101">
        <v>54</v>
      </c>
      <c r="X156" s="101">
        <v>1</v>
      </c>
      <c r="Y156" s="25"/>
      <c r="Z156" s="101">
        <v>1973</v>
      </c>
      <c r="AA156" s="101">
        <v>59</v>
      </c>
      <c r="AB156" s="25"/>
      <c r="AC156" s="101">
        <v>165</v>
      </c>
      <c r="AD156" s="101">
        <v>633</v>
      </c>
      <c r="AE156" s="101">
        <v>156</v>
      </c>
      <c r="AF156" s="101">
        <v>68</v>
      </c>
      <c r="AG156" s="101">
        <v>11</v>
      </c>
      <c r="AH156" s="101">
        <v>138</v>
      </c>
      <c r="AI156" s="101">
        <v>861</v>
      </c>
      <c r="AJ156" s="101"/>
    </row>
    <row r="157" spans="1:36" s="103" customFormat="1">
      <c r="A157" s="99">
        <v>2010</v>
      </c>
      <c r="B157" s="100" t="s">
        <v>201</v>
      </c>
      <c r="C157" s="101">
        <f t="shared" si="63"/>
        <v>1768</v>
      </c>
      <c r="D157" s="109">
        <f>C157/$C$229</f>
        <v>0.4268469338483824</v>
      </c>
      <c r="E157" s="101"/>
      <c r="F157" s="101">
        <v>169</v>
      </c>
      <c r="G157" s="101">
        <v>130</v>
      </c>
      <c r="H157" s="101">
        <v>1469</v>
      </c>
      <c r="I157" s="101"/>
      <c r="J157" s="101">
        <v>99</v>
      </c>
      <c r="K157" s="101">
        <v>458</v>
      </c>
      <c r="L157" s="101">
        <v>1067</v>
      </c>
      <c r="M157" s="101">
        <v>144</v>
      </c>
      <c r="N157" s="101"/>
      <c r="O157" s="101">
        <v>0</v>
      </c>
      <c r="P157" s="101">
        <v>1438</v>
      </c>
      <c r="Q157" s="101">
        <v>67</v>
      </c>
      <c r="R157" s="101">
        <v>0</v>
      </c>
      <c r="S157" s="101">
        <v>165</v>
      </c>
      <c r="T157" s="101">
        <v>3</v>
      </c>
      <c r="U157" s="101">
        <v>1</v>
      </c>
      <c r="V157" s="101">
        <v>0</v>
      </c>
      <c r="W157" s="101">
        <v>75</v>
      </c>
      <c r="X157" s="101">
        <v>19</v>
      </c>
      <c r="Y157" s="101"/>
      <c r="Z157" s="101">
        <v>1708</v>
      </c>
      <c r="AA157" s="101">
        <v>60</v>
      </c>
      <c r="AB157" s="101"/>
      <c r="AC157" s="101">
        <v>155</v>
      </c>
      <c r="AD157" s="101">
        <v>650</v>
      </c>
      <c r="AE157" s="101">
        <v>155</v>
      </c>
      <c r="AF157" s="101">
        <v>32</v>
      </c>
      <c r="AG157" s="101">
        <v>16</v>
      </c>
      <c r="AH157" s="101">
        <v>106</v>
      </c>
      <c r="AI157" s="101">
        <v>654</v>
      </c>
      <c r="AJ157" s="101"/>
    </row>
    <row r="158" spans="1:36" s="103" customFormat="1" ht="3.95" customHeight="1">
      <c r="A158" s="99"/>
      <c r="B158" s="100"/>
      <c r="C158" s="32"/>
      <c r="D158" s="110"/>
      <c r="E158" s="101"/>
      <c r="F158" s="32"/>
      <c r="G158" s="32"/>
      <c r="H158" s="32"/>
      <c r="I158" s="25"/>
      <c r="J158" s="32"/>
      <c r="K158" s="32"/>
      <c r="L158" s="32"/>
      <c r="M158" s="32"/>
      <c r="N158" s="25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25"/>
      <c r="Z158" s="32"/>
      <c r="AA158" s="32"/>
      <c r="AB158" s="25"/>
      <c r="AC158" s="32"/>
      <c r="AD158" s="32"/>
      <c r="AE158" s="32"/>
      <c r="AF158" s="32"/>
      <c r="AG158" s="32"/>
      <c r="AH158" s="32"/>
      <c r="AI158" s="32"/>
      <c r="AJ158" s="101"/>
    </row>
    <row r="159" spans="1:36" s="106" customFormat="1">
      <c r="A159" s="127" t="str">
        <f>"  Total "&amp;B157</f>
        <v xml:space="preserve">  Total Pumpers</v>
      </c>
      <c r="B159" s="127"/>
      <c r="C159" s="104">
        <f>SUM(C154:C158)</f>
        <v>9366</v>
      </c>
      <c r="D159" s="111">
        <f>C159/$C$234</f>
        <v>0.47795468462951624</v>
      </c>
      <c r="E159" s="104"/>
      <c r="F159" s="104">
        <f>SUM(F154:F158)</f>
        <v>738</v>
      </c>
      <c r="G159" s="104">
        <f>SUM(G154:G158)</f>
        <v>439</v>
      </c>
      <c r="H159" s="104">
        <f>SUM(H154:H158)</f>
        <v>8189</v>
      </c>
      <c r="I159" s="51"/>
      <c r="J159" s="104">
        <f>SUM(J154:J158)</f>
        <v>355</v>
      </c>
      <c r="K159" s="104">
        <f>SUM(K154:K158)</f>
        <v>2567</v>
      </c>
      <c r="L159" s="104">
        <f>SUM(L154:L158)</f>
        <v>5483</v>
      </c>
      <c r="M159" s="104">
        <f>SUM(M154:M158)</f>
        <v>961</v>
      </c>
      <c r="N159" s="51"/>
      <c r="O159" s="104">
        <f t="shared" ref="O159:X159" si="64">SUM(O154:O158)</f>
        <v>2602</v>
      </c>
      <c r="P159" s="104">
        <f t="shared" si="64"/>
        <v>5236</v>
      </c>
      <c r="Q159" s="104">
        <f t="shared" si="64"/>
        <v>157</v>
      </c>
      <c r="R159" s="104">
        <f t="shared" si="64"/>
        <v>270</v>
      </c>
      <c r="S159" s="104">
        <f t="shared" si="64"/>
        <v>555</v>
      </c>
      <c r="T159" s="104">
        <f t="shared" si="64"/>
        <v>7</v>
      </c>
      <c r="U159" s="104">
        <f t="shared" si="64"/>
        <v>14</v>
      </c>
      <c r="V159" s="104">
        <f t="shared" si="64"/>
        <v>35</v>
      </c>
      <c r="W159" s="104">
        <f t="shared" si="64"/>
        <v>381</v>
      </c>
      <c r="X159" s="104">
        <f t="shared" si="64"/>
        <v>109</v>
      </c>
      <c r="Y159" s="51"/>
      <c r="Z159" s="104">
        <f>SUM(Z154:Z158)</f>
        <v>9053</v>
      </c>
      <c r="AA159" s="104">
        <f>SUM(AA154:AA158)</f>
        <v>313</v>
      </c>
      <c r="AB159" s="51"/>
      <c r="AC159" s="104">
        <f t="shared" ref="AC159:AI159" si="65">SUM(AC154:AC158)</f>
        <v>661</v>
      </c>
      <c r="AD159" s="104">
        <f t="shared" si="65"/>
        <v>3057</v>
      </c>
      <c r="AE159" s="104">
        <f t="shared" si="65"/>
        <v>734</v>
      </c>
      <c r="AF159" s="104">
        <f t="shared" si="65"/>
        <v>235</v>
      </c>
      <c r="AG159" s="104">
        <f t="shared" si="65"/>
        <v>66</v>
      </c>
      <c r="AH159" s="104">
        <f t="shared" si="65"/>
        <v>581</v>
      </c>
      <c r="AI159" s="104">
        <f t="shared" si="65"/>
        <v>4032</v>
      </c>
      <c r="AJ159" s="104"/>
    </row>
    <row r="160" spans="1:36" s="103" customFormat="1">
      <c r="A160" s="99"/>
      <c r="B160" s="100"/>
      <c r="C160" s="101"/>
      <c r="D160" s="101"/>
      <c r="E160" s="101"/>
      <c r="F160" s="101"/>
      <c r="G160" s="101"/>
      <c r="H160" s="101"/>
      <c r="I160" s="25"/>
      <c r="J160" s="101"/>
      <c r="K160" s="101"/>
      <c r="L160" s="101"/>
      <c r="M160" s="101"/>
      <c r="N160" s="25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25"/>
      <c r="Z160" s="101"/>
      <c r="AA160" s="101"/>
      <c r="AB160" s="25"/>
      <c r="AC160" s="101"/>
      <c r="AD160" s="101"/>
      <c r="AE160" s="101"/>
      <c r="AF160" s="101"/>
      <c r="AG160" s="101"/>
      <c r="AH160" s="101"/>
      <c r="AI160" s="101"/>
      <c r="AJ160" s="101"/>
    </row>
    <row r="161" spans="1:36" s="103" customFormat="1">
      <c r="A161" s="99">
        <v>2007</v>
      </c>
      <c r="B161" s="100" t="s">
        <v>202</v>
      </c>
      <c r="C161" s="101">
        <f t="shared" ref="C161:C164" si="66">SUM(F161:H161)</f>
        <v>254</v>
      </c>
      <c r="D161" s="108">
        <f>C161/$C$217</f>
        <v>5.0019692792437967E-2</v>
      </c>
      <c r="E161" s="101"/>
      <c r="F161" s="101">
        <v>27</v>
      </c>
      <c r="G161" s="101">
        <v>9</v>
      </c>
      <c r="H161" s="101">
        <v>218</v>
      </c>
      <c r="I161" s="25"/>
      <c r="J161" s="101">
        <v>5</v>
      </c>
      <c r="K161" s="101">
        <v>78</v>
      </c>
      <c r="L161" s="101">
        <v>139</v>
      </c>
      <c r="M161" s="101">
        <v>32</v>
      </c>
      <c r="N161" s="25"/>
      <c r="O161" s="101">
        <v>1</v>
      </c>
      <c r="P161" s="101">
        <v>189</v>
      </c>
      <c r="Q161" s="101">
        <v>8</v>
      </c>
      <c r="R161" s="101">
        <v>0</v>
      </c>
      <c r="S161" s="101">
        <v>24</v>
      </c>
      <c r="T161" s="101">
        <v>0</v>
      </c>
      <c r="U161" s="101">
        <v>1</v>
      </c>
      <c r="V161" s="101">
        <v>2</v>
      </c>
      <c r="W161" s="101">
        <v>19</v>
      </c>
      <c r="X161" s="101">
        <v>10</v>
      </c>
      <c r="Y161" s="25"/>
      <c r="Z161" s="101">
        <v>254</v>
      </c>
      <c r="AA161" s="101">
        <v>0</v>
      </c>
      <c r="AB161" s="25"/>
      <c r="AC161" s="101">
        <v>19</v>
      </c>
      <c r="AD161" s="101">
        <v>74</v>
      </c>
      <c r="AE161" s="101">
        <v>16</v>
      </c>
      <c r="AF161" s="101">
        <v>1</v>
      </c>
      <c r="AG161" s="101">
        <v>2</v>
      </c>
      <c r="AH161" s="101">
        <v>6</v>
      </c>
      <c r="AI161" s="101">
        <v>136</v>
      </c>
      <c r="AJ161" s="101"/>
    </row>
    <row r="162" spans="1:36" s="103" customFormat="1">
      <c r="A162" s="99">
        <v>2008</v>
      </c>
      <c r="B162" s="100" t="s">
        <v>203</v>
      </c>
      <c r="C162" s="101">
        <f t="shared" si="66"/>
        <v>127</v>
      </c>
      <c r="D162" s="109">
        <f>C162/$C$221</f>
        <v>2.0812848246476567E-2</v>
      </c>
      <c r="E162" s="101"/>
      <c r="F162" s="101">
        <v>28</v>
      </c>
      <c r="G162" s="101">
        <v>3</v>
      </c>
      <c r="H162" s="101">
        <v>96</v>
      </c>
      <c r="I162" s="25"/>
      <c r="J162" s="101">
        <v>4</v>
      </c>
      <c r="K162" s="101">
        <v>78</v>
      </c>
      <c r="L162" s="101">
        <v>34</v>
      </c>
      <c r="M162" s="101">
        <v>11</v>
      </c>
      <c r="N162" s="25"/>
      <c r="O162" s="101">
        <v>0</v>
      </c>
      <c r="P162" s="101">
        <v>1</v>
      </c>
      <c r="Q162" s="101">
        <v>0</v>
      </c>
      <c r="R162" s="101">
        <v>0</v>
      </c>
      <c r="S162" s="101">
        <v>0</v>
      </c>
      <c r="T162" s="101">
        <v>1</v>
      </c>
      <c r="U162" s="101">
        <v>123</v>
      </c>
      <c r="V162" s="101">
        <v>0</v>
      </c>
      <c r="W162" s="101">
        <v>2</v>
      </c>
      <c r="X162" s="101">
        <v>0</v>
      </c>
      <c r="Y162" s="25"/>
      <c r="Z162" s="101">
        <v>117</v>
      </c>
      <c r="AA162" s="101">
        <v>10</v>
      </c>
      <c r="AB162" s="25"/>
      <c r="AC162" s="101">
        <v>0</v>
      </c>
      <c r="AD162" s="101">
        <v>1</v>
      </c>
      <c r="AE162" s="101">
        <v>0</v>
      </c>
      <c r="AF162" s="101">
        <v>0</v>
      </c>
      <c r="AG162" s="101">
        <v>0</v>
      </c>
      <c r="AH162" s="101">
        <v>0</v>
      </c>
      <c r="AI162" s="101">
        <v>126</v>
      </c>
      <c r="AJ162" s="101"/>
    </row>
    <row r="163" spans="1:36" s="103" customFormat="1">
      <c r="A163" s="99">
        <v>2009</v>
      </c>
      <c r="B163" s="100" t="s">
        <v>203</v>
      </c>
      <c r="C163" s="101">
        <f t="shared" si="66"/>
        <v>71</v>
      </c>
      <c r="D163" s="109">
        <f>C163/$C$225</f>
        <v>1.6612072999532053E-2</v>
      </c>
      <c r="E163" s="101"/>
      <c r="F163" s="101">
        <v>8</v>
      </c>
      <c r="G163" s="101">
        <v>1</v>
      </c>
      <c r="H163" s="101">
        <v>62</v>
      </c>
      <c r="I163" s="25"/>
      <c r="J163" s="101">
        <v>3</v>
      </c>
      <c r="K163" s="101">
        <v>35</v>
      </c>
      <c r="L163" s="101">
        <v>24</v>
      </c>
      <c r="M163" s="101">
        <v>9</v>
      </c>
      <c r="N163" s="25"/>
      <c r="O163" s="101">
        <v>0</v>
      </c>
      <c r="P163" s="101">
        <v>0</v>
      </c>
      <c r="Q163" s="101">
        <v>0</v>
      </c>
      <c r="R163" s="101">
        <v>0</v>
      </c>
      <c r="S163" s="101">
        <v>0</v>
      </c>
      <c r="T163" s="101">
        <v>0</v>
      </c>
      <c r="U163" s="101">
        <v>69</v>
      </c>
      <c r="V163" s="101">
        <v>0</v>
      </c>
      <c r="W163" s="101">
        <v>2</v>
      </c>
      <c r="X163" s="101">
        <v>0</v>
      </c>
      <c r="Y163" s="25"/>
      <c r="Z163" s="101">
        <v>67</v>
      </c>
      <c r="AA163" s="101">
        <v>4</v>
      </c>
      <c r="AB163" s="25"/>
      <c r="AC163" s="101">
        <v>0</v>
      </c>
      <c r="AD163" s="101">
        <v>0</v>
      </c>
      <c r="AE163" s="101">
        <v>0</v>
      </c>
      <c r="AF163" s="101">
        <v>0</v>
      </c>
      <c r="AG163" s="101">
        <v>0</v>
      </c>
      <c r="AH163" s="101">
        <v>0</v>
      </c>
      <c r="AI163" s="101">
        <v>71</v>
      </c>
      <c r="AJ163" s="101"/>
    </row>
    <row r="164" spans="1:36" s="103" customFormat="1">
      <c r="A164" s="99">
        <v>2010</v>
      </c>
      <c r="B164" s="100" t="s">
        <v>203</v>
      </c>
      <c r="C164" s="101">
        <f t="shared" si="66"/>
        <v>64</v>
      </c>
      <c r="D164" s="109">
        <f>C164/$C$229</f>
        <v>1.5451472718493481E-2</v>
      </c>
      <c r="E164" s="101"/>
      <c r="F164" s="101">
        <v>14</v>
      </c>
      <c r="G164" s="101">
        <v>1</v>
      </c>
      <c r="H164" s="101">
        <v>49</v>
      </c>
      <c r="I164" s="101"/>
      <c r="J164" s="101">
        <v>1</v>
      </c>
      <c r="K164" s="101">
        <v>45</v>
      </c>
      <c r="L164" s="101">
        <v>18</v>
      </c>
      <c r="M164" s="101">
        <v>0</v>
      </c>
      <c r="N164" s="101"/>
      <c r="O164" s="101">
        <v>0</v>
      </c>
      <c r="P164" s="101">
        <v>0</v>
      </c>
      <c r="Q164" s="101">
        <v>0</v>
      </c>
      <c r="R164" s="101">
        <v>1</v>
      </c>
      <c r="S164" s="101">
        <v>0</v>
      </c>
      <c r="T164" s="101">
        <v>0</v>
      </c>
      <c r="U164" s="101">
        <v>63</v>
      </c>
      <c r="V164" s="101">
        <v>0</v>
      </c>
      <c r="W164" s="101">
        <v>0</v>
      </c>
      <c r="X164" s="101">
        <v>0</v>
      </c>
      <c r="Y164" s="101"/>
      <c r="Z164" s="101">
        <v>56</v>
      </c>
      <c r="AA164" s="101">
        <v>8</v>
      </c>
      <c r="AB164" s="101"/>
      <c r="AC164" s="101">
        <v>0</v>
      </c>
      <c r="AD164" s="101">
        <v>0</v>
      </c>
      <c r="AE164" s="101">
        <v>0</v>
      </c>
      <c r="AF164" s="101">
        <v>0</v>
      </c>
      <c r="AG164" s="101">
        <v>0</v>
      </c>
      <c r="AH164" s="101">
        <v>0</v>
      </c>
      <c r="AI164" s="101">
        <v>64</v>
      </c>
      <c r="AJ164" s="101"/>
    </row>
    <row r="165" spans="1:36" s="103" customFormat="1" ht="3.95" customHeight="1">
      <c r="A165" s="99"/>
      <c r="B165" s="100"/>
      <c r="C165" s="32"/>
      <c r="D165" s="110"/>
      <c r="E165" s="101"/>
      <c r="F165" s="32"/>
      <c r="G165" s="32"/>
      <c r="H165" s="32"/>
      <c r="I165" s="25"/>
      <c r="J165" s="32"/>
      <c r="K165" s="32"/>
      <c r="L165" s="32"/>
      <c r="M165" s="32"/>
      <c r="N165" s="25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25"/>
      <c r="Z165" s="32"/>
      <c r="AA165" s="32"/>
      <c r="AB165" s="25"/>
      <c r="AC165" s="32"/>
      <c r="AD165" s="32"/>
      <c r="AE165" s="32"/>
      <c r="AF165" s="32"/>
      <c r="AG165" s="32"/>
      <c r="AH165" s="32"/>
      <c r="AI165" s="32"/>
      <c r="AJ165" s="101"/>
    </row>
    <row r="166" spans="1:36" s="106" customFormat="1">
      <c r="A166" s="127" t="str">
        <f>"  Total "&amp;B164</f>
        <v xml:space="preserve">  Total SSFA (Rescue), Walk-in *</v>
      </c>
      <c r="B166" s="127"/>
      <c r="C166" s="104">
        <f>SUM(C161:C165)</f>
        <v>516</v>
      </c>
      <c r="D166" s="111">
        <f>C166/$C$234</f>
        <v>2.6331904470300063E-2</v>
      </c>
      <c r="E166" s="104"/>
      <c r="F166" s="104">
        <f>SUM(F161:F165)</f>
        <v>77</v>
      </c>
      <c r="G166" s="104">
        <f>SUM(G161:G165)</f>
        <v>14</v>
      </c>
      <c r="H166" s="104">
        <f>SUM(H161:H165)</f>
        <v>425</v>
      </c>
      <c r="I166" s="51"/>
      <c r="J166" s="104">
        <f>SUM(J161:J165)</f>
        <v>13</v>
      </c>
      <c r="K166" s="104">
        <f>SUM(K161:K165)</f>
        <v>236</v>
      </c>
      <c r="L166" s="104">
        <f>SUM(L161:L165)</f>
        <v>215</v>
      </c>
      <c r="M166" s="104">
        <f>SUM(M161:M165)</f>
        <v>52</v>
      </c>
      <c r="N166" s="51"/>
      <c r="O166" s="104">
        <f t="shared" ref="O166:X166" si="67">SUM(O161:O165)</f>
        <v>1</v>
      </c>
      <c r="P166" s="104">
        <f t="shared" si="67"/>
        <v>190</v>
      </c>
      <c r="Q166" s="104">
        <f t="shared" si="67"/>
        <v>8</v>
      </c>
      <c r="R166" s="104">
        <f t="shared" si="67"/>
        <v>1</v>
      </c>
      <c r="S166" s="104">
        <f t="shared" si="67"/>
        <v>24</v>
      </c>
      <c r="T166" s="104">
        <f t="shared" si="67"/>
        <v>1</v>
      </c>
      <c r="U166" s="104">
        <f t="shared" si="67"/>
        <v>256</v>
      </c>
      <c r="V166" s="104">
        <f t="shared" si="67"/>
        <v>2</v>
      </c>
      <c r="W166" s="104">
        <f t="shared" si="67"/>
        <v>23</v>
      </c>
      <c r="X166" s="104">
        <f t="shared" si="67"/>
        <v>10</v>
      </c>
      <c r="Y166" s="51"/>
      <c r="Z166" s="104">
        <f>SUM(Z161:Z165)</f>
        <v>494</v>
      </c>
      <c r="AA166" s="104">
        <f>SUM(AA161:AA165)</f>
        <v>22</v>
      </c>
      <c r="AB166" s="51"/>
      <c r="AC166" s="104">
        <f t="shared" ref="AC166:AI166" si="68">SUM(AC161:AC165)</f>
        <v>19</v>
      </c>
      <c r="AD166" s="104">
        <f t="shared" si="68"/>
        <v>75</v>
      </c>
      <c r="AE166" s="104">
        <f t="shared" si="68"/>
        <v>16</v>
      </c>
      <c r="AF166" s="104">
        <f t="shared" si="68"/>
        <v>1</v>
      </c>
      <c r="AG166" s="104">
        <f t="shared" si="68"/>
        <v>2</v>
      </c>
      <c r="AH166" s="104">
        <f t="shared" si="68"/>
        <v>6</v>
      </c>
      <c r="AI166" s="104">
        <f t="shared" si="68"/>
        <v>397</v>
      </c>
      <c r="AJ166" s="104"/>
    </row>
    <row r="167" spans="1:36" s="103" customFormat="1">
      <c r="A167" s="99"/>
      <c r="B167" s="100"/>
      <c r="C167" s="101"/>
      <c r="D167" s="101"/>
      <c r="E167" s="101"/>
      <c r="F167" s="101"/>
      <c r="G167" s="101"/>
      <c r="H167" s="101"/>
      <c r="I167" s="25"/>
      <c r="J167" s="101"/>
      <c r="K167" s="101"/>
      <c r="L167" s="101"/>
      <c r="M167" s="101"/>
      <c r="N167" s="25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25"/>
      <c r="Z167" s="101"/>
      <c r="AA167" s="101"/>
      <c r="AB167" s="25"/>
      <c r="AC167" s="101"/>
      <c r="AD167" s="101"/>
      <c r="AE167" s="101"/>
      <c r="AF167" s="101"/>
      <c r="AG167" s="101"/>
      <c r="AH167" s="101"/>
      <c r="AI167" s="101"/>
      <c r="AJ167" s="101"/>
    </row>
    <row r="168" spans="1:36" s="103" customFormat="1">
      <c r="A168" s="99">
        <v>2007</v>
      </c>
      <c r="B168" s="100" t="s">
        <v>204</v>
      </c>
      <c r="C168" s="101">
        <f t="shared" ref="C168:C171" si="69">SUM(F168:H168)</f>
        <v>363</v>
      </c>
      <c r="D168" s="108">
        <f>C168/$C$217</f>
        <v>7.1484836549822767E-2</v>
      </c>
      <c r="E168" s="101"/>
      <c r="F168" s="101">
        <v>23</v>
      </c>
      <c r="G168" s="101">
        <v>13</v>
      </c>
      <c r="H168" s="101">
        <v>327</v>
      </c>
      <c r="I168" s="25"/>
      <c r="J168" s="101">
        <v>18</v>
      </c>
      <c r="K168" s="101">
        <v>233</v>
      </c>
      <c r="L168" s="101">
        <v>77</v>
      </c>
      <c r="M168" s="101">
        <v>35</v>
      </c>
      <c r="N168" s="25"/>
      <c r="O168" s="101">
        <v>0</v>
      </c>
      <c r="P168" s="101">
        <v>0</v>
      </c>
      <c r="Q168" s="101">
        <v>0</v>
      </c>
      <c r="R168" s="101">
        <v>0</v>
      </c>
      <c r="S168" s="101">
        <v>0</v>
      </c>
      <c r="T168" s="101">
        <v>1</v>
      </c>
      <c r="U168" s="101">
        <v>356</v>
      </c>
      <c r="V168" s="101">
        <v>1</v>
      </c>
      <c r="W168" s="101">
        <v>2</v>
      </c>
      <c r="X168" s="101">
        <v>3</v>
      </c>
      <c r="Y168" s="25"/>
      <c r="Z168" s="101">
        <v>345</v>
      </c>
      <c r="AA168" s="101">
        <v>18</v>
      </c>
      <c r="AB168" s="25"/>
      <c r="AC168" s="101">
        <v>1</v>
      </c>
      <c r="AD168" s="101">
        <v>1</v>
      </c>
      <c r="AE168" s="101">
        <v>1</v>
      </c>
      <c r="AF168" s="101">
        <v>0</v>
      </c>
      <c r="AG168" s="101">
        <v>0</v>
      </c>
      <c r="AH168" s="101">
        <v>2</v>
      </c>
      <c r="AI168" s="101">
        <v>358</v>
      </c>
      <c r="AJ168" s="101"/>
    </row>
    <row r="169" spans="1:36" s="103" customFormat="1">
      <c r="A169" s="99">
        <v>2008</v>
      </c>
      <c r="B169" s="100" t="s">
        <v>205</v>
      </c>
      <c r="C169" s="101">
        <f t="shared" si="69"/>
        <v>474</v>
      </c>
      <c r="D169" s="109">
        <f>C169/$C$221</f>
        <v>7.7679449360865294E-2</v>
      </c>
      <c r="E169" s="101"/>
      <c r="F169" s="101">
        <v>34</v>
      </c>
      <c r="G169" s="101">
        <v>21</v>
      </c>
      <c r="H169" s="101">
        <v>419</v>
      </c>
      <c r="I169" s="25"/>
      <c r="J169" s="101">
        <v>23</v>
      </c>
      <c r="K169" s="101">
        <v>275</v>
      </c>
      <c r="L169" s="101">
        <v>139</v>
      </c>
      <c r="M169" s="101">
        <v>37</v>
      </c>
      <c r="N169" s="25"/>
      <c r="O169" s="101">
        <v>3</v>
      </c>
      <c r="P169" s="101">
        <v>2</v>
      </c>
      <c r="Q169" s="101">
        <v>0</v>
      </c>
      <c r="R169" s="101">
        <v>0</v>
      </c>
      <c r="S169" s="101">
        <v>2</v>
      </c>
      <c r="T169" s="101">
        <v>2</v>
      </c>
      <c r="U169" s="101">
        <v>448</v>
      </c>
      <c r="V169" s="101">
        <v>3</v>
      </c>
      <c r="W169" s="101">
        <v>10</v>
      </c>
      <c r="X169" s="101">
        <v>4</v>
      </c>
      <c r="Y169" s="25"/>
      <c r="Z169" s="101">
        <v>453</v>
      </c>
      <c r="AA169" s="101">
        <v>21</v>
      </c>
      <c r="AB169" s="25"/>
      <c r="AC169" s="101">
        <v>3</v>
      </c>
      <c r="AD169" s="101">
        <v>4</v>
      </c>
      <c r="AE169" s="101">
        <v>1</v>
      </c>
      <c r="AF169" s="101">
        <v>0</v>
      </c>
      <c r="AG169" s="101">
        <v>0</v>
      </c>
      <c r="AH169" s="101">
        <v>4</v>
      </c>
      <c r="AI169" s="101">
        <v>462</v>
      </c>
      <c r="AJ169" s="101"/>
    </row>
    <row r="170" spans="1:36" s="103" customFormat="1">
      <c r="A170" s="99">
        <v>2009</v>
      </c>
      <c r="B170" s="100" t="s">
        <v>205</v>
      </c>
      <c r="C170" s="101">
        <f t="shared" si="69"/>
        <v>294</v>
      </c>
      <c r="D170" s="109">
        <f>C170/$C$225</f>
        <v>6.8788020589611601E-2</v>
      </c>
      <c r="E170" s="101"/>
      <c r="F170" s="101">
        <v>26</v>
      </c>
      <c r="G170" s="101">
        <v>11</v>
      </c>
      <c r="H170" s="101">
        <v>257</v>
      </c>
      <c r="I170" s="25"/>
      <c r="J170" s="101">
        <v>9</v>
      </c>
      <c r="K170" s="101">
        <v>149</v>
      </c>
      <c r="L170" s="101">
        <v>96</v>
      </c>
      <c r="M170" s="101">
        <v>40</v>
      </c>
      <c r="N170" s="25"/>
      <c r="O170" s="101">
        <v>7</v>
      </c>
      <c r="P170" s="101">
        <v>0</v>
      </c>
      <c r="Q170" s="101">
        <v>0</v>
      </c>
      <c r="R170" s="101">
        <v>0</v>
      </c>
      <c r="S170" s="101">
        <v>0</v>
      </c>
      <c r="T170" s="101">
        <v>6</v>
      </c>
      <c r="U170" s="101">
        <v>273</v>
      </c>
      <c r="V170" s="101">
        <v>3</v>
      </c>
      <c r="W170" s="101">
        <v>5</v>
      </c>
      <c r="X170" s="101">
        <v>0</v>
      </c>
      <c r="Y170" s="25"/>
      <c r="Z170" s="101">
        <v>282</v>
      </c>
      <c r="AA170" s="101">
        <v>12</v>
      </c>
      <c r="AB170" s="25"/>
      <c r="AC170" s="101">
        <v>1</v>
      </c>
      <c r="AD170" s="101">
        <v>7</v>
      </c>
      <c r="AE170" s="101">
        <v>1</v>
      </c>
      <c r="AF170" s="101">
        <v>0</v>
      </c>
      <c r="AG170" s="101">
        <v>0</v>
      </c>
      <c r="AH170" s="101">
        <v>2</v>
      </c>
      <c r="AI170" s="101">
        <v>283</v>
      </c>
      <c r="AJ170" s="101"/>
    </row>
    <row r="171" spans="1:36" s="103" customFormat="1">
      <c r="A171" s="99">
        <v>2010</v>
      </c>
      <c r="B171" s="100" t="s">
        <v>205</v>
      </c>
      <c r="C171" s="101">
        <f t="shared" si="69"/>
        <v>396</v>
      </c>
      <c r="D171" s="109">
        <f>C171/$C$229</f>
        <v>9.5605987445678414E-2</v>
      </c>
      <c r="E171" s="101"/>
      <c r="F171" s="101">
        <v>31</v>
      </c>
      <c r="G171" s="101">
        <v>143</v>
      </c>
      <c r="H171" s="101">
        <v>222</v>
      </c>
      <c r="I171" s="101"/>
      <c r="J171" s="101">
        <v>17</v>
      </c>
      <c r="K171" s="101">
        <v>263</v>
      </c>
      <c r="L171" s="101">
        <v>108</v>
      </c>
      <c r="M171" s="101">
        <v>8</v>
      </c>
      <c r="N171" s="101"/>
      <c r="O171" s="101">
        <v>0</v>
      </c>
      <c r="P171" s="101">
        <v>4</v>
      </c>
      <c r="Q171" s="101">
        <v>0</v>
      </c>
      <c r="R171" s="101">
        <v>3</v>
      </c>
      <c r="S171" s="101">
        <v>0</v>
      </c>
      <c r="T171" s="101">
        <v>1</v>
      </c>
      <c r="U171" s="101">
        <v>377</v>
      </c>
      <c r="V171" s="101">
        <v>0</v>
      </c>
      <c r="W171" s="101">
        <v>6</v>
      </c>
      <c r="X171" s="101">
        <v>5</v>
      </c>
      <c r="Y171" s="101"/>
      <c r="Z171" s="101">
        <v>377</v>
      </c>
      <c r="AA171" s="101">
        <v>19</v>
      </c>
      <c r="AB171" s="101"/>
      <c r="AC171" s="101">
        <v>4</v>
      </c>
      <c r="AD171" s="101">
        <v>4</v>
      </c>
      <c r="AE171" s="101">
        <v>1</v>
      </c>
      <c r="AF171" s="101">
        <v>0</v>
      </c>
      <c r="AG171" s="101">
        <v>0</v>
      </c>
      <c r="AH171" s="101">
        <v>2</v>
      </c>
      <c r="AI171" s="101">
        <v>385</v>
      </c>
      <c r="AJ171" s="101"/>
    </row>
    <row r="172" spans="1:36" s="103" customFormat="1" ht="3.95" customHeight="1">
      <c r="A172" s="99"/>
      <c r="B172" s="100"/>
      <c r="C172" s="32"/>
      <c r="D172" s="110"/>
      <c r="E172" s="101"/>
      <c r="F172" s="32"/>
      <c r="G172" s="32"/>
      <c r="H172" s="32"/>
      <c r="I172" s="25"/>
      <c r="J172" s="32"/>
      <c r="K172" s="32"/>
      <c r="L172" s="32"/>
      <c r="M172" s="32"/>
      <c r="N172" s="25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25"/>
      <c r="Z172" s="32"/>
      <c r="AA172" s="32"/>
      <c r="AB172" s="25"/>
      <c r="AC172" s="32"/>
      <c r="AD172" s="32"/>
      <c r="AE172" s="32"/>
      <c r="AF172" s="32"/>
      <c r="AG172" s="32"/>
      <c r="AH172" s="32"/>
      <c r="AI172" s="32"/>
      <c r="AJ172" s="101"/>
    </row>
    <row r="173" spans="1:36" s="106" customFormat="1">
      <c r="A173" s="127" t="str">
        <f>"  Total "&amp;B171</f>
        <v xml:space="preserve">  Total SSFA (Rescue), Non Walk-in *</v>
      </c>
      <c r="B173" s="127"/>
      <c r="C173" s="104">
        <f>SUM(C168:C172)</f>
        <v>1527</v>
      </c>
      <c r="D173" s="111">
        <f>C173/$C$234</f>
        <v>7.7924066135946116E-2</v>
      </c>
      <c r="E173" s="104"/>
      <c r="F173" s="104">
        <f>SUM(F168:F172)</f>
        <v>114</v>
      </c>
      <c r="G173" s="104">
        <f>SUM(G168:G172)</f>
        <v>188</v>
      </c>
      <c r="H173" s="104">
        <f>SUM(H168:H172)</f>
        <v>1225</v>
      </c>
      <c r="I173" s="51"/>
      <c r="J173" s="104">
        <f>SUM(J168:J172)</f>
        <v>67</v>
      </c>
      <c r="K173" s="104">
        <f>SUM(K168:K172)</f>
        <v>920</v>
      </c>
      <c r="L173" s="104">
        <f>SUM(L168:L172)</f>
        <v>420</v>
      </c>
      <c r="M173" s="104">
        <f>SUM(M168:M172)</f>
        <v>120</v>
      </c>
      <c r="N173" s="51"/>
      <c r="O173" s="104">
        <f t="shared" ref="O173:X173" si="70">SUM(O168:O172)</f>
        <v>10</v>
      </c>
      <c r="P173" s="104">
        <f t="shared" si="70"/>
        <v>6</v>
      </c>
      <c r="Q173" s="104">
        <f t="shared" si="70"/>
        <v>0</v>
      </c>
      <c r="R173" s="104">
        <f t="shared" si="70"/>
        <v>3</v>
      </c>
      <c r="S173" s="104">
        <f t="shared" si="70"/>
        <v>2</v>
      </c>
      <c r="T173" s="104">
        <f t="shared" si="70"/>
        <v>10</v>
      </c>
      <c r="U173" s="104">
        <f t="shared" si="70"/>
        <v>1454</v>
      </c>
      <c r="V173" s="104">
        <f t="shared" si="70"/>
        <v>7</v>
      </c>
      <c r="W173" s="104">
        <f t="shared" si="70"/>
        <v>23</v>
      </c>
      <c r="X173" s="104">
        <f t="shared" si="70"/>
        <v>12</v>
      </c>
      <c r="Y173" s="51"/>
      <c r="Z173" s="104">
        <f>SUM(Z168:Z172)</f>
        <v>1457</v>
      </c>
      <c r="AA173" s="104">
        <f>SUM(AA168:AA172)</f>
        <v>70</v>
      </c>
      <c r="AB173" s="51"/>
      <c r="AC173" s="104">
        <f t="shared" ref="AC173:AI173" si="71">SUM(AC168:AC172)</f>
        <v>9</v>
      </c>
      <c r="AD173" s="104">
        <f t="shared" si="71"/>
        <v>16</v>
      </c>
      <c r="AE173" s="104">
        <f t="shared" si="71"/>
        <v>4</v>
      </c>
      <c r="AF173" s="104">
        <f t="shared" si="71"/>
        <v>0</v>
      </c>
      <c r="AG173" s="104">
        <f t="shared" si="71"/>
        <v>0</v>
      </c>
      <c r="AH173" s="104">
        <f t="shared" si="71"/>
        <v>10</v>
      </c>
      <c r="AI173" s="104">
        <f t="shared" si="71"/>
        <v>1488</v>
      </c>
      <c r="AJ173" s="104"/>
    </row>
    <row r="174" spans="1:36" s="103" customFormat="1">
      <c r="A174" s="99"/>
      <c r="B174" s="100"/>
      <c r="C174" s="101"/>
      <c r="D174" s="101"/>
      <c r="E174" s="101"/>
      <c r="F174" s="101"/>
      <c r="G174" s="101"/>
      <c r="H174" s="101"/>
      <c r="I174" s="25"/>
      <c r="J174" s="101"/>
      <c r="K174" s="101"/>
      <c r="L174" s="101"/>
      <c r="M174" s="101"/>
      <c r="N174" s="25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25"/>
      <c r="Z174" s="101"/>
      <c r="AA174" s="101"/>
      <c r="AB174" s="25"/>
      <c r="AC174" s="101"/>
      <c r="AD174" s="101"/>
      <c r="AE174" s="101"/>
      <c r="AF174" s="101"/>
      <c r="AG174" s="101"/>
      <c r="AH174" s="101"/>
      <c r="AI174" s="101"/>
      <c r="AJ174" s="101"/>
    </row>
    <row r="175" spans="1:36" s="103" customFormat="1">
      <c r="A175" s="99">
        <v>2007</v>
      </c>
      <c r="B175" s="100" t="s">
        <v>206</v>
      </c>
      <c r="C175" s="101">
        <f t="shared" ref="C175:C178" si="72">SUM(F175:H175)</f>
        <v>133</v>
      </c>
      <c r="D175" s="108">
        <f>C175/$C$217</f>
        <v>2.6191413942497046E-2</v>
      </c>
      <c r="E175" s="101"/>
      <c r="F175" s="101">
        <v>10</v>
      </c>
      <c r="G175" s="101">
        <v>3</v>
      </c>
      <c r="H175" s="101">
        <v>120</v>
      </c>
      <c r="I175" s="25"/>
      <c r="J175" s="101">
        <v>10</v>
      </c>
      <c r="K175" s="101">
        <v>77</v>
      </c>
      <c r="L175" s="101">
        <v>38</v>
      </c>
      <c r="M175" s="101">
        <v>8</v>
      </c>
      <c r="N175" s="25"/>
      <c r="O175" s="101">
        <v>0</v>
      </c>
      <c r="P175" s="101">
        <v>1</v>
      </c>
      <c r="Q175" s="101">
        <v>3</v>
      </c>
      <c r="R175" s="101">
        <v>0</v>
      </c>
      <c r="S175" s="101">
        <v>0</v>
      </c>
      <c r="T175" s="101">
        <v>1</v>
      </c>
      <c r="U175" s="101">
        <v>125</v>
      </c>
      <c r="V175" s="101">
        <v>0</v>
      </c>
      <c r="W175" s="101">
        <v>3</v>
      </c>
      <c r="X175" s="101">
        <v>0</v>
      </c>
      <c r="Y175" s="25"/>
      <c r="Z175" s="101">
        <v>125</v>
      </c>
      <c r="AA175" s="101">
        <v>8</v>
      </c>
      <c r="AB175" s="25"/>
      <c r="AC175" s="101">
        <v>0</v>
      </c>
      <c r="AD175" s="101">
        <v>3</v>
      </c>
      <c r="AE175" s="101">
        <v>0</v>
      </c>
      <c r="AF175" s="101">
        <v>0</v>
      </c>
      <c r="AG175" s="101">
        <v>0</v>
      </c>
      <c r="AH175" s="101">
        <v>0</v>
      </c>
      <c r="AI175" s="101">
        <v>130</v>
      </c>
      <c r="AJ175" s="101"/>
    </row>
    <row r="176" spans="1:36" s="103" customFormat="1">
      <c r="A176" s="99">
        <v>2008</v>
      </c>
      <c r="B176" s="100" t="s">
        <v>207</v>
      </c>
      <c r="C176" s="101">
        <f t="shared" si="72"/>
        <v>362</v>
      </c>
      <c r="D176" s="109">
        <f>C176/$C$221</f>
        <v>5.9324811537200921E-2</v>
      </c>
      <c r="E176" s="101"/>
      <c r="F176" s="101">
        <v>40</v>
      </c>
      <c r="G176" s="101">
        <v>2</v>
      </c>
      <c r="H176" s="101">
        <v>320</v>
      </c>
      <c r="I176" s="25"/>
      <c r="J176" s="101">
        <v>2</v>
      </c>
      <c r="K176" s="101">
        <v>102</v>
      </c>
      <c r="L176" s="101">
        <v>196</v>
      </c>
      <c r="M176" s="101">
        <v>62</v>
      </c>
      <c r="N176" s="25"/>
      <c r="O176" s="101">
        <v>128</v>
      </c>
      <c r="P176" s="101">
        <v>157</v>
      </c>
      <c r="Q176" s="101">
        <v>7</v>
      </c>
      <c r="R176" s="101">
        <v>8</v>
      </c>
      <c r="S176" s="101">
        <v>21</v>
      </c>
      <c r="T176" s="101">
        <v>1</v>
      </c>
      <c r="U176" s="101">
        <v>1</v>
      </c>
      <c r="V176" s="101">
        <v>2</v>
      </c>
      <c r="W176" s="101">
        <v>7</v>
      </c>
      <c r="X176" s="101">
        <v>30</v>
      </c>
      <c r="Y176" s="25"/>
      <c r="Z176" s="101">
        <v>360</v>
      </c>
      <c r="AA176" s="101">
        <v>2</v>
      </c>
      <c r="AB176" s="25"/>
      <c r="AC176" s="101">
        <v>61</v>
      </c>
      <c r="AD176" s="101">
        <v>79</v>
      </c>
      <c r="AE176" s="101">
        <v>27</v>
      </c>
      <c r="AF176" s="101">
        <v>1</v>
      </c>
      <c r="AG176" s="101">
        <v>1</v>
      </c>
      <c r="AH176" s="101">
        <v>7</v>
      </c>
      <c r="AI176" s="101">
        <v>186</v>
      </c>
      <c r="AJ176" s="101"/>
    </row>
    <row r="177" spans="1:36" s="103" customFormat="1">
      <c r="A177" s="99">
        <v>2009</v>
      </c>
      <c r="B177" s="100" t="s">
        <v>207</v>
      </c>
      <c r="C177" s="101">
        <f t="shared" si="72"/>
        <v>233</v>
      </c>
      <c r="D177" s="109">
        <f>C177/$C$225</f>
        <v>5.4515676181562937E-2</v>
      </c>
      <c r="E177" s="101"/>
      <c r="F177" s="101">
        <v>35</v>
      </c>
      <c r="G177" s="101">
        <v>10</v>
      </c>
      <c r="H177" s="101">
        <v>188</v>
      </c>
      <c r="I177" s="25"/>
      <c r="J177" s="101">
        <v>3</v>
      </c>
      <c r="K177" s="101">
        <v>40</v>
      </c>
      <c r="L177" s="101">
        <v>161</v>
      </c>
      <c r="M177" s="101">
        <v>29</v>
      </c>
      <c r="N177" s="25"/>
      <c r="O177" s="101">
        <v>170</v>
      </c>
      <c r="P177" s="101">
        <v>25</v>
      </c>
      <c r="Q177" s="101">
        <v>1</v>
      </c>
      <c r="R177" s="101">
        <v>26</v>
      </c>
      <c r="S177" s="101">
        <v>0</v>
      </c>
      <c r="T177" s="101">
        <v>0</v>
      </c>
      <c r="U177" s="101">
        <v>2</v>
      </c>
      <c r="V177" s="101">
        <v>1</v>
      </c>
      <c r="W177" s="101">
        <v>8</v>
      </c>
      <c r="X177" s="101">
        <v>0</v>
      </c>
      <c r="Y177" s="25"/>
      <c r="Z177" s="101">
        <v>232</v>
      </c>
      <c r="AA177" s="101">
        <v>1</v>
      </c>
      <c r="AB177" s="25"/>
      <c r="AC177" s="101">
        <v>11</v>
      </c>
      <c r="AD177" s="101">
        <v>78</v>
      </c>
      <c r="AE177" s="101">
        <v>23</v>
      </c>
      <c r="AF177" s="101">
        <v>4</v>
      </c>
      <c r="AG177" s="101">
        <v>1</v>
      </c>
      <c r="AH177" s="101">
        <v>4</v>
      </c>
      <c r="AI177" s="101">
        <v>112</v>
      </c>
      <c r="AJ177" s="101"/>
    </row>
    <row r="178" spans="1:36" s="103" customFormat="1">
      <c r="A178" s="99">
        <v>2010</v>
      </c>
      <c r="B178" s="100" t="s">
        <v>220</v>
      </c>
      <c r="C178" s="101">
        <f t="shared" si="72"/>
        <v>209</v>
      </c>
      <c r="D178" s="109">
        <f>C178/$C$229</f>
        <v>5.0458715596330278E-2</v>
      </c>
      <c r="E178" s="101"/>
      <c r="F178" s="101">
        <v>33</v>
      </c>
      <c r="G178" s="101">
        <v>4</v>
      </c>
      <c r="H178" s="101">
        <v>172</v>
      </c>
      <c r="I178" s="101"/>
      <c r="J178" s="101">
        <v>1</v>
      </c>
      <c r="K178" s="101">
        <v>33</v>
      </c>
      <c r="L178" s="101">
        <v>155</v>
      </c>
      <c r="M178" s="101">
        <v>20</v>
      </c>
      <c r="N178" s="101"/>
      <c r="O178" s="101">
        <v>0</v>
      </c>
      <c r="P178" s="101">
        <v>164</v>
      </c>
      <c r="Q178" s="101">
        <v>7</v>
      </c>
      <c r="R178" s="101">
        <v>0</v>
      </c>
      <c r="S178" s="101">
        <v>34</v>
      </c>
      <c r="T178" s="101">
        <v>0</v>
      </c>
      <c r="U178" s="101">
        <v>1</v>
      </c>
      <c r="V178" s="101">
        <v>0</v>
      </c>
      <c r="W178" s="101">
        <v>3</v>
      </c>
      <c r="X178" s="101">
        <v>0</v>
      </c>
      <c r="Y178" s="101"/>
      <c r="Z178" s="101">
        <v>209</v>
      </c>
      <c r="AA178" s="101">
        <v>0</v>
      </c>
      <c r="AB178" s="101"/>
      <c r="AC178" s="101">
        <v>11</v>
      </c>
      <c r="AD178" s="101">
        <v>57</v>
      </c>
      <c r="AE178" s="101">
        <v>12</v>
      </c>
      <c r="AF178" s="101">
        <v>3</v>
      </c>
      <c r="AG178" s="101">
        <v>4</v>
      </c>
      <c r="AH178" s="101">
        <v>2</v>
      </c>
      <c r="AI178" s="101">
        <v>120</v>
      </c>
      <c r="AJ178" s="101"/>
    </row>
    <row r="179" spans="1:36" s="103" customFormat="1" ht="3.95" customHeight="1">
      <c r="A179" s="99"/>
      <c r="B179" s="100"/>
      <c r="C179" s="32"/>
      <c r="D179" s="110"/>
      <c r="E179" s="101"/>
      <c r="F179" s="32"/>
      <c r="G179" s="32"/>
      <c r="H179" s="32"/>
      <c r="I179" s="25"/>
      <c r="J179" s="32"/>
      <c r="K179" s="32"/>
      <c r="L179" s="32"/>
      <c r="M179" s="32"/>
      <c r="N179" s="25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25"/>
      <c r="Z179" s="32"/>
      <c r="AA179" s="32"/>
      <c r="AB179" s="25"/>
      <c r="AC179" s="32"/>
      <c r="AD179" s="32"/>
      <c r="AE179" s="32"/>
      <c r="AF179" s="32"/>
      <c r="AG179" s="32"/>
      <c r="AH179" s="32"/>
      <c r="AI179" s="32"/>
      <c r="AJ179" s="101"/>
    </row>
    <row r="180" spans="1:36" s="106" customFormat="1">
      <c r="A180" s="127" t="str">
        <f>"  Total "&amp;B178</f>
        <v xml:space="preserve">  Total SSFA (Rescue), with Pump</v>
      </c>
      <c r="B180" s="127"/>
      <c r="C180" s="104">
        <f>SUM(C175:C179)</f>
        <v>937</v>
      </c>
      <c r="D180" s="111">
        <f>C180/$C$234</f>
        <v>4.7815880791998368E-2</v>
      </c>
      <c r="E180" s="104"/>
      <c r="F180" s="104">
        <f>SUM(F175:F179)</f>
        <v>118</v>
      </c>
      <c r="G180" s="104">
        <f>SUM(G175:G179)</f>
        <v>19</v>
      </c>
      <c r="H180" s="104">
        <f>SUM(H175:H179)</f>
        <v>800</v>
      </c>
      <c r="I180" s="51"/>
      <c r="J180" s="104">
        <f>SUM(J175:J179)</f>
        <v>16</v>
      </c>
      <c r="K180" s="104">
        <f>SUM(K175:K179)</f>
        <v>252</v>
      </c>
      <c r="L180" s="104">
        <f>SUM(L175:L179)</f>
        <v>550</v>
      </c>
      <c r="M180" s="104">
        <f>SUM(M175:M179)</f>
        <v>119</v>
      </c>
      <c r="N180" s="51"/>
      <c r="O180" s="104">
        <f t="shared" ref="O180:X180" si="73">SUM(O175:O179)</f>
        <v>298</v>
      </c>
      <c r="P180" s="104">
        <f t="shared" si="73"/>
        <v>347</v>
      </c>
      <c r="Q180" s="104">
        <f t="shared" si="73"/>
        <v>18</v>
      </c>
      <c r="R180" s="104">
        <f t="shared" si="73"/>
        <v>34</v>
      </c>
      <c r="S180" s="104">
        <f t="shared" si="73"/>
        <v>55</v>
      </c>
      <c r="T180" s="104">
        <f t="shared" si="73"/>
        <v>2</v>
      </c>
      <c r="U180" s="104">
        <f t="shared" si="73"/>
        <v>129</v>
      </c>
      <c r="V180" s="104">
        <f t="shared" si="73"/>
        <v>3</v>
      </c>
      <c r="W180" s="104">
        <f t="shared" si="73"/>
        <v>21</v>
      </c>
      <c r="X180" s="104">
        <f t="shared" si="73"/>
        <v>30</v>
      </c>
      <c r="Y180" s="51"/>
      <c r="Z180" s="104">
        <f>SUM(Z175:Z179)</f>
        <v>926</v>
      </c>
      <c r="AA180" s="104">
        <f>SUM(AA175:AA179)</f>
        <v>11</v>
      </c>
      <c r="AB180" s="51"/>
      <c r="AC180" s="104">
        <f t="shared" ref="AC180:AI180" si="74">SUM(AC175:AC179)</f>
        <v>83</v>
      </c>
      <c r="AD180" s="104">
        <f t="shared" si="74"/>
        <v>217</v>
      </c>
      <c r="AE180" s="104">
        <f t="shared" si="74"/>
        <v>62</v>
      </c>
      <c r="AF180" s="104">
        <f t="shared" si="74"/>
        <v>8</v>
      </c>
      <c r="AG180" s="104">
        <f t="shared" si="74"/>
        <v>6</v>
      </c>
      <c r="AH180" s="104">
        <f t="shared" si="74"/>
        <v>13</v>
      </c>
      <c r="AI180" s="104">
        <f t="shared" si="74"/>
        <v>548</v>
      </c>
      <c r="AJ180" s="104"/>
    </row>
    <row r="181" spans="1:36" s="103" customFormat="1">
      <c r="A181" s="99"/>
      <c r="B181" s="100"/>
      <c r="C181" s="101"/>
      <c r="D181" s="101"/>
      <c r="E181" s="101"/>
      <c r="F181" s="101"/>
      <c r="G181" s="101"/>
      <c r="H181" s="101"/>
      <c r="I181" s="25"/>
      <c r="J181" s="101"/>
      <c r="K181" s="101"/>
      <c r="L181" s="101"/>
      <c r="M181" s="101"/>
      <c r="N181" s="25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25"/>
      <c r="Z181" s="101"/>
      <c r="AA181" s="101"/>
      <c r="AB181" s="25"/>
      <c r="AC181" s="101"/>
      <c r="AD181" s="101"/>
      <c r="AE181" s="101"/>
      <c r="AF181" s="101"/>
      <c r="AG181" s="101"/>
      <c r="AH181" s="101"/>
      <c r="AI181" s="101"/>
      <c r="AJ181" s="101"/>
    </row>
    <row r="182" spans="1:36" s="103" customFormat="1">
      <c r="A182" s="99">
        <v>2007</v>
      </c>
      <c r="B182" s="100" t="s">
        <v>208</v>
      </c>
      <c r="C182" s="101">
        <f t="shared" ref="C182:C185" si="75">SUM(F182:H182)</f>
        <v>172</v>
      </c>
      <c r="D182" s="102">
        <f>C182/$C$217</f>
        <v>3.3871602993304453E-2</v>
      </c>
      <c r="E182" s="101"/>
      <c r="F182" s="101">
        <v>9</v>
      </c>
      <c r="G182" s="101">
        <v>10</v>
      </c>
      <c r="H182" s="101">
        <v>153</v>
      </c>
      <c r="I182" s="25"/>
      <c r="J182" s="101">
        <v>84</v>
      </c>
      <c r="K182" s="101">
        <v>77</v>
      </c>
      <c r="L182" s="101">
        <v>10</v>
      </c>
      <c r="M182" s="101">
        <v>1</v>
      </c>
      <c r="N182" s="25"/>
      <c r="O182" s="101">
        <v>0</v>
      </c>
      <c r="P182" s="101">
        <v>68</v>
      </c>
      <c r="Q182" s="101">
        <v>0</v>
      </c>
      <c r="R182" s="101">
        <v>0</v>
      </c>
      <c r="S182" s="101">
        <v>6</v>
      </c>
      <c r="T182" s="101">
        <v>0</v>
      </c>
      <c r="U182" s="101">
        <v>12</v>
      </c>
      <c r="V182" s="101">
        <v>9</v>
      </c>
      <c r="W182" s="101">
        <v>77</v>
      </c>
      <c r="X182" s="101">
        <v>0</v>
      </c>
      <c r="Y182" s="25"/>
      <c r="Z182" s="101">
        <v>66</v>
      </c>
      <c r="AA182" s="101">
        <v>106</v>
      </c>
      <c r="AB182" s="25"/>
      <c r="AC182" s="101">
        <v>11</v>
      </c>
      <c r="AD182" s="101">
        <v>13</v>
      </c>
      <c r="AE182" s="101">
        <v>2</v>
      </c>
      <c r="AF182" s="101">
        <v>0</v>
      </c>
      <c r="AG182" s="101">
        <v>0</v>
      </c>
      <c r="AH182" s="101">
        <v>1</v>
      </c>
      <c r="AI182" s="101">
        <v>145</v>
      </c>
      <c r="AJ182" s="101"/>
    </row>
    <row r="183" spans="1:36" s="103" customFormat="1">
      <c r="A183" s="99">
        <v>2008</v>
      </c>
      <c r="B183" s="100" t="s">
        <v>208</v>
      </c>
      <c r="C183" s="101">
        <f t="shared" si="75"/>
        <v>203</v>
      </c>
      <c r="D183" s="102">
        <f>C183/$C$221</f>
        <v>3.3267781055391674E-2</v>
      </c>
      <c r="E183" s="101"/>
      <c r="F183" s="101">
        <v>18</v>
      </c>
      <c r="G183" s="101">
        <v>0</v>
      </c>
      <c r="H183" s="101">
        <v>185</v>
      </c>
      <c r="I183" s="25"/>
      <c r="J183" s="101">
        <v>103</v>
      </c>
      <c r="K183" s="101">
        <v>78</v>
      </c>
      <c r="L183" s="101">
        <v>20</v>
      </c>
      <c r="M183" s="101">
        <v>2</v>
      </c>
      <c r="N183" s="25"/>
      <c r="O183" s="101">
        <v>24</v>
      </c>
      <c r="P183" s="101">
        <v>28</v>
      </c>
      <c r="Q183" s="101">
        <v>2</v>
      </c>
      <c r="R183" s="101">
        <v>1</v>
      </c>
      <c r="S183" s="101">
        <v>4</v>
      </c>
      <c r="T183" s="101">
        <v>2</v>
      </c>
      <c r="U183" s="101">
        <v>14</v>
      </c>
      <c r="V183" s="101">
        <v>2</v>
      </c>
      <c r="W183" s="101">
        <v>124</v>
      </c>
      <c r="X183" s="101">
        <v>2</v>
      </c>
      <c r="Y183" s="25"/>
      <c r="Z183" s="101">
        <v>71</v>
      </c>
      <c r="AA183" s="101">
        <v>132</v>
      </c>
      <c r="AB183" s="25"/>
      <c r="AC183" s="101">
        <v>15</v>
      </c>
      <c r="AD183" s="101">
        <v>5</v>
      </c>
      <c r="AE183" s="101">
        <v>0</v>
      </c>
      <c r="AF183" s="101">
        <v>1</v>
      </c>
      <c r="AG183" s="101">
        <v>2</v>
      </c>
      <c r="AH183" s="101">
        <v>1</v>
      </c>
      <c r="AI183" s="101">
        <v>179</v>
      </c>
      <c r="AJ183" s="101"/>
    </row>
    <row r="184" spans="1:36" s="103" customFormat="1">
      <c r="A184" s="99">
        <v>2009</v>
      </c>
      <c r="B184" s="100" t="s">
        <v>208</v>
      </c>
      <c r="C184" s="101">
        <f t="shared" si="75"/>
        <v>131</v>
      </c>
      <c r="D184" s="102">
        <f>C184/$C$225</f>
        <v>3.0650444548432382E-2</v>
      </c>
      <c r="E184" s="101"/>
      <c r="F184" s="101">
        <v>9</v>
      </c>
      <c r="G184" s="101">
        <v>2</v>
      </c>
      <c r="H184" s="101">
        <v>120</v>
      </c>
      <c r="I184" s="25"/>
      <c r="J184" s="101">
        <v>56</v>
      </c>
      <c r="K184" s="101">
        <v>68</v>
      </c>
      <c r="L184" s="101">
        <v>7</v>
      </c>
      <c r="M184" s="101">
        <v>0</v>
      </c>
      <c r="N184" s="25"/>
      <c r="O184" s="101">
        <v>25</v>
      </c>
      <c r="P184" s="101">
        <v>6</v>
      </c>
      <c r="Q184" s="101">
        <v>1</v>
      </c>
      <c r="R184" s="101">
        <v>1</v>
      </c>
      <c r="S184" s="101">
        <v>0</v>
      </c>
      <c r="T184" s="101">
        <v>0</v>
      </c>
      <c r="U184" s="101">
        <v>16</v>
      </c>
      <c r="V184" s="101">
        <v>0</v>
      </c>
      <c r="W184" s="101">
        <v>82</v>
      </c>
      <c r="X184" s="101">
        <v>0</v>
      </c>
      <c r="Y184" s="25"/>
      <c r="Z184" s="101">
        <v>41</v>
      </c>
      <c r="AA184" s="101">
        <v>90</v>
      </c>
      <c r="AB184" s="25"/>
      <c r="AC184" s="101">
        <v>3</v>
      </c>
      <c r="AD184" s="101">
        <v>2</v>
      </c>
      <c r="AE184" s="101">
        <v>0</v>
      </c>
      <c r="AF184" s="101">
        <v>0</v>
      </c>
      <c r="AG184" s="101">
        <v>0</v>
      </c>
      <c r="AH184" s="101">
        <v>3</v>
      </c>
      <c r="AI184" s="101">
        <v>123</v>
      </c>
      <c r="AJ184" s="101"/>
    </row>
    <row r="185" spans="1:36" s="103" customFormat="1">
      <c r="A185" s="99">
        <v>2010</v>
      </c>
      <c r="B185" s="100" t="s">
        <v>208</v>
      </c>
      <c r="C185" s="101">
        <f t="shared" si="75"/>
        <v>217</v>
      </c>
      <c r="D185" s="102">
        <f>C185/$C$229</f>
        <v>5.239014968614196E-2</v>
      </c>
      <c r="E185" s="101"/>
      <c r="F185" s="101">
        <v>11</v>
      </c>
      <c r="G185" s="101">
        <v>2</v>
      </c>
      <c r="H185" s="101">
        <v>204</v>
      </c>
      <c r="I185" s="101"/>
      <c r="J185" s="101">
        <v>45</v>
      </c>
      <c r="K185" s="101">
        <v>71</v>
      </c>
      <c r="L185" s="101">
        <v>5</v>
      </c>
      <c r="M185" s="101">
        <v>96</v>
      </c>
      <c r="N185" s="101"/>
      <c r="O185" s="101">
        <v>1</v>
      </c>
      <c r="P185" s="101">
        <v>18</v>
      </c>
      <c r="Q185" s="101">
        <v>0</v>
      </c>
      <c r="R185" s="101">
        <v>0</v>
      </c>
      <c r="S185" s="101">
        <v>5</v>
      </c>
      <c r="T185" s="101">
        <v>0</v>
      </c>
      <c r="U185" s="101">
        <v>22</v>
      </c>
      <c r="V185" s="101">
        <v>0</v>
      </c>
      <c r="W185" s="101">
        <v>169</v>
      </c>
      <c r="X185" s="101">
        <v>2</v>
      </c>
      <c r="Y185" s="101"/>
      <c r="Z185" s="101">
        <v>102</v>
      </c>
      <c r="AA185" s="101">
        <v>115</v>
      </c>
      <c r="AB185" s="101"/>
      <c r="AC185" s="101">
        <v>2</v>
      </c>
      <c r="AD185" s="101">
        <v>10</v>
      </c>
      <c r="AE185" s="101">
        <v>0</v>
      </c>
      <c r="AF185" s="101">
        <v>0</v>
      </c>
      <c r="AG185" s="101">
        <v>0</v>
      </c>
      <c r="AH185" s="101">
        <v>2</v>
      </c>
      <c r="AI185" s="101">
        <v>203</v>
      </c>
      <c r="AJ185" s="101"/>
    </row>
    <row r="186" spans="1:36" s="103" customFormat="1" ht="3.95" customHeight="1">
      <c r="A186" s="99"/>
      <c r="B186" s="100"/>
      <c r="C186" s="32"/>
      <c r="D186" s="41"/>
      <c r="E186" s="101"/>
      <c r="F186" s="32"/>
      <c r="G186" s="32"/>
      <c r="H186" s="32"/>
      <c r="I186" s="25"/>
      <c r="J186" s="32"/>
      <c r="K186" s="32"/>
      <c r="L186" s="32"/>
      <c r="M186" s="32"/>
      <c r="N186" s="25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25"/>
      <c r="Z186" s="32"/>
      <c r="AA186" s="32"/>
      <c r="AB186" s="25"/>
      <c r="AC186" s="32"/>
      <c r="AD186" s="32"/>
      <c r="AE186" s="32"/>
      <c r="AF186" s="32"/>
      <c r="AG186" s="32"/>
      <c r="AH186" s="32"/>
      <c r="AI186" s="32"/>
      <c r="AJ186" s="101"/>
    </row>
    <row r="187" spans="1:36" s="106" customFormat="1">
      <c r="A187" s="127" t="str">
        <f>"  Total "&amp;B185</f>
        <v xml:space="preserve">  Total Tankers, Elliptical</v>
      </c>
      <c r="B187" s="127"/>
      <c r="C187" s="104">
        <f>SUM(C182:C186)</f>
        <v>723</v>
      </c>
      <c r="D187" s="105">
        <f>C187/$C$234</f>
        <v>3.68952847519902E-2</v>
      </c>
      <c r="E187" s="104"/>
      <c r="F187" s="104">
        <f>SUM(F182:F186)</f>
        <v>47</v>
      </c>
      <c r="G187" s="104">
        <f>SUM(G182:G186)</f>
        <v>14</v>
      </c>
      <c r="H187" s="104">
        <f>SUM(H182:H186)</f>
        <v>662</v>
      </c>
      <c r="I187" s="51"/>
      <c r="J187" s="104">
        <f>SUM(J182:J186)</f>
        <v>288</v>
      </c>
      <c r="K187" s="104">
        <f>SUM(K182:K186)</f>
        <v>294</v>
      </c>
      <c r="L187" s="104">
        <f>SUM(L182:L186)</f>
        <v>42</v>
      </c>
      <c r="M187" s="104">
        <f>SUM(M182:M186)</f>
        <v>99</v>
      </c>
      <c r="N187" s="51"/>
      <c r="O187" s="104">
        <f t="shared" ref="O187:X187" si="76">SUM(O182:O186)</f>
        <v>50</v>
      </c>
      <c r="P187" s="104">
        <f t="shared" si="76"/>
        <v>120</v>
      </c>
      <c r="Q187" s="104">
        <f t="shared" si="76"/>
        <v>3</v>
      </c>
      <c r="R187" s="104">
        <f t="shared" si="76"/>
        <v>2</v>
      </c>
      <c r="S187" s="104">
        <f t="shared" si="76"/>
        <v>15</v>
      </c>
      <c r="T187" s="104">
        <f t="shared" si="76"/>
        <v>2</v>
      </c>
      <c r="U187" s="104">
        <f t="shared" si="76"/>
        <v>64</v>
      </c>
      <c r="V187" s="104">
        <f t="shared" si="76"/>
        <v>11</v>
      </c>
      <c r="W187" s="104">
        <f t="shared" si="76"/>
        <v>452</v>
      </c>
      <c r="X187" s="104">
        <f t="shared" si="76"/>
        <v>4</v>
      </c>
      <c r="Y187" s="51"/>
      <c r="Z187" s="104">
        <f>SUM(Z182:Z186)</f>
        <v>280</v>
      </c>
      <c r="AA187" s="104">
        <f>SUM(AA182:AA186)</f>
        <v>443</v>
      </c>
      <c r="AB187" s="51"/>
      <c r="AC187" s="104">
        <f t="shared" ref="AC187:AI187" si="77">SUM(AC182:AC186)</f>
        <v>31</v>
      </c>
      <c r="AD187" s="104">
        <f t="shared" si="77"/>
        <v>30</v>
      </c>
      <c r="AE187" s="104">
        <f t="shared" si="77"/>
        <v>2</v>
      </c>
      <c r="AF187" s="104">
        <f t="shared" si="77"/>
        <v>1</v>
      </c>
      <c r="AG187" s="104">
        <f t="shared" si="77"/>
        <v>2</v>
      </c>
      <c r="AH187" s="104">
        <f t="shared" si="77"/>
        <v>7</v>
      </c>
      <c r="AI187" s="104">
        <f t="shared" si="77"/>
        <v>650</v>
      </c>
      <c r="AJ187" s="104"/>
    </row>
    <row r="188" spans="1:36" s="103" customFormat="1">
      <c r="A188" s="99"/>
      <c r="B188" s="100"/>
      <c r="C188" s="101"/>
      <c r="D188" s="101"/>
      <c r="E188" s="101"/>
      <c r="F188" s="101"/>
      <c r="G188" s="101"/>
      <c r="H188" s="101"/>
      <c r="I188" s="25"/>
      <c r="J188" s="101"/>
      <c r="K188" s="101"/>
      <c r="L188" s="101"/>
      <c r="M188" s="101"/>
      <c r="N188" s="25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25"/>
      <c r="Z188" s="101"/>
      <c r="AA188" s="101"/>
      <c r="AB188" s="25"/>
      <c r="AC188" s="101"/>
      <c r="AD188" s="101"/>
      <c r="AE188" s="101"/>
      <c r="AF188" s="101"/>
      <c r="AG188" s="101"/>
      <c r="AH188" s="101"/>
      <c r="AI188" s="101"/>
      <c r="AJ188" s="101"/>
    </row>
    <row r="189" spans="1:36" s="103" customFormat="1">
      <c r="A189" s="99">
        <v>2007</v>
      </c>
      <c r="B189" s="100" t="s">
        <v>209</v>
      </c>
      <c r="C189" s="101">
        <f t="shared" ref="C189:C192" si="78">SUM(F189:H189)</f>
        <v>378</v>
      </c>
      <c r="D189" s="42">
        <f>C189/$C$217</f>
        <v>7.4438755415517921E-2</v>
      </c>
      <c r="E189" s="101"/>
      <c r="F189" s="101">
        <v>46</v>
      </c>
      <c r="G189" s="101">
        <v>12</v>
      </c>
      <c r="H189" s="101">
        <v>320</v>
      </c>
      <c r="I189" s="25"/>
      <c r="J189" s="101">
        <v>71</v>
      </c>
      <c r="K189" s="101">
        <v>256</v>
      </c>
      <c r="L189" s="101">
        <v>45</v>
      </c>
      <c r="M189" s="101">
        <v>6</v>
      </c>
      <c r="N189" s="25"/>
      <c r="O189" s="101">
        <v>2</v>
      </c>
      <c r="P189" s="101">
        <v>123</v>
      </c>
      <c r="Q189" s="101">
        <v>1</v>
      </c>
      <c r="R189" s="101">
        <v>0</v>
      </c>
      <c r="S189" s="101">
        <v>7</v>
      </c>
      <c r="T189" s="101">
        <v>0</v>
      </c>
      <c r="U189" s="101">
        <v>10</v>
      </c>
      <c r="V189" s="101">
        <v>2</v>
      </c>
      <c r="W189" s="101">
        <v>231</v>
      </c>
      <c r="X189" s="101">
        <v>2</v>
      </c>
      <c r="Y189" s="25"/>
      <c r="Z189" s="101">
        <v>211</v>
      </c>
      <c r="AA189" s="101">
        <v>167</v>
      </c>
      <c r="AB189" s="25"/>
      <c r="AC189" s="101">
        <v>7</v>
      </c>
      <c r="AD189" s="101">
        <v>55</v>
      </c>
      <c r="AE189" s="101">
        <v>7</v>
      </c>
      <c r="AF189" s="101">
        <v>12</v>
      </c>
      <c r="AG189" s="101">
        <v>1</v>
      </c>
      <c r="AH189" s="101">
        <v>5</v>
      </c>
      <c r="AI189" s="101">
        <v>291</v>
      </c>
      <c r="AJ189" s="101"/>
    </row>
    <row r="190" spans="1:36" s="103" customFormat="1">
      <c r="A190" s="99">
        <v>2008</v>
      </c>
      <c r="B190" s="100" t="s">
        <v>209</v>
      </c>
      <c r="C190" s="101">
        <f t="shared" si="78"/>
        <v>520</v>
      </c>
      <c r="D190" s="42">
        <f>C190/$C$221</f>
        <v>8.5217961324156016E-2</v>
      </c>
      <c r="E190" s="101"/>
      <c r="F190" s="101">
        <v>53</v>
      </c>
      <c r="G190" s="101">
        <v>10</v>
      </c>
      <c r="H190" s="101">
        <v>457</v>
      </c>
      <c r="I190" s="25"/>
      <c r="J190" s="101">
        <v>133</v>
      </c>
      <c r="K190" s="101">
        <v>260</v>
      </c>
      <c r="L190" s="101">
        <v>121</v>
      </c>
      <c r="M190" s="101">
        <v>6</v>
      </c>
      <c r="N190" s="25"/>
      <c r="O190" s="101">
        <v>88</v>
      </c>
      <c r="P190" s="101">
        <v>68</v>
      </c>
      <c r="Q190" s="101">
        <v>0</v>
      </c>
      <c r="R190" s="101">
        <v>10</v>
      </c>
      <c r="S190" s="101">
        <v>8</v>
      </c>
      <c r="T190" s="101">
        <v>0</v>
      </c>
      <c r="U190" s="101">
        <v>12</v>
      </c>
      <c r="V190" s="101">
        <v>2</v>
      </c>
      <c r="W190" s="101">
        <v>328</v>
      </c>
      <c r="X190" s="101">
        <v>4</v>
      </c>
      <c r="Y190" s="25"/>
      <c r="Z190" s="101">
        <v>274</v>
      </c>
      <c r="AA190" s="101">
        <v>246</v>
      </c>
      <c r="AB190" s="25"/>
      <c r="AC190" s="101">
        <v>13</v>
      </c>
      <c r="AD190" s="101">
        <v>47</v>
      </c>
      <c r="AE190" s="101">
        <v>10</v>
      </c>
      <c r="AF190" s="101">
        <v>62</v>
      </c>
      <c r="AG190" s="101">
        <v>3</v>
      </c>
      <c r="AH190" s="101">
        <v>3</v>
      </c>
      <c r="AI190" s="101">
        <v>382</v>
      </c>
      <c r="AJ190" s="101"/>
    </row>
    <row r="191" spans="1:36" s="103" customFormat="1">
      <c r="A191" s="99">
        <v>2009</v>
      </c>
      <c r="B191" s="100" t="s">
        <v>209</v>
      </c>
      <c r="C191" s="101">
        <f t="shared" si="78"/>
        <v>360</v>
      </c>
      <c r="D191" s="42">
        <f>C191/$C$225</f>
        <v>8.4230229293401959E-2</v>
      </c>
      <c r="E191" s="101"/>
      <c r="F191" s="101">
        <v>46</v>
      </c>
      <c r="G191" s="101">
        <v>9</v>
      </c>
      <c r="H191" s="101">
        <v>305</v>
      </c>
      <c r="I191" s="25"/>
      <c r="J191" s="101">
        <v>87</v>
      </c>
      <c r="K191" s="101">
        <v>209</v>
      </c>
      <c r="L191" s="101">
        <v>57</v>
      </c>
      <c r="M191" s="101">
        <v>7</v>
      </c>
      <c r="N191" s="25"/>
      <c r="O191" s="101">
        <v>116</v>
      </c>
      <c r="P191" s="101">
        <v>18</v>
      </c>
      <c r="Q191" s="101">
        <v>2</v>
      </c>
      <c r="R191" s="101">
        <v>8</v>
      </c>
      <c r="S191" s="101">
        <v>0</v>
      </c>
      <c r="T191" s="101">
        <v>0</v>
      </c>
      <c r="U191" s="101">
        <v>9</v>
      </c>
      <c r="V191" s="101">
        <v>2</v>
      </c>
      <c r="W191" s="101">
        <v>204</v>
      </c>
      <c r="X191" s="101">
        <v>1</v>
      </c>
      <c r="Y191" s="25"/>
      <c r="Z191" s="101">
        <v>166</v>
      </c>
      <c r="AA191" s="101">
        <v>194</v>
      </c>
      <c r="AB191" s="25"/>
      <c r="AC191" s="101">
        <v>15</v>
      </c>
      <c r="AD191" s="101">
        <v>42</v>
      </c>
      <c r="AE191" s="101">
        <v>3</v>
      </c>
      <c r="AF191" s="101">
        <v>26</v>
      </c>
      <c r="AG191" s="101">
        <v>1</v>
      </c>
      <c r="AH191" s="101">
        <v>4</v>
      </c>
      <c r="AI191" s="101">
        <v>269</v>
      </c>
      <c r="AJ191" s="101"/>
    </row>
    <row r="192" spans="1:36" s="103" customFormat="1">
      <c r="A192" s="99">
        <v>2010</v>
      </c>
      <c r="B192" s="100" t="s">
        <v>209</v>
      </c>
      <c r="C192" s="101">
        <f t="shared" si="78"/>
        <v>379</v>
      </c>
      <c r="D192" s="42">
        <f>C192/$C$229</f>
        <v>9.1501690004828579E-2</v>
      </c>
      <c r="E192" s="101"/>
      <c r="F192" s="101">
        <v>52</v>
      </c>
      <c r="G192" s="101">
        <v>11</v>
      </c>
      <c r="H192" s="101">
        <v>316</v>
      </c>
      <c r="I192" s="101"/>
      <c r="J192" s="101">
        <v>122</v>
      </c>
      <c r="K192" s="101">
        <v>216</v>
      </c>
      <c r="L192" s="101">
        <v>35</v>
      </c>
      <c r="M192" s="101">
        <v>6</v>
      </c>
      <c r="N192" s="101"/>
      <c r="O192" s="101">
        <v>1</v>
      </c>
      <c r="P192" s="101">
        <v>95</v>
      </c>
      <c r="Q192" s="101">
        <v>17</v>
      </c>
      <c r="R192" s="101">
        <v>0</v>
      </c>
      <c r="S192" s="101">
        <v>10</v>
      </c>
      <c r="T192" s="101">
        <v>1</v>
      </c>
      <c r="U192" s="101">
        <v>12</v>
      </c>
      <c r="V192" s="101">
        <v>2</v>
      </c>
      <c r="W192" s="101">
        <v>228</v>
      </c>
      <c r="X192" s="101">
        <v>13</v>
      </c>
      <c r="Y192" s="101"/>
      <c r="Z192" s="101">
        <v>196</v>
      </c>
      <c r="AA192" s="101">
        <v>183</v>
      </c>
      <c r="AB192" s="101"/>
      <c r="AC192" s="101">
        <v>8</v>
      </c>
      <c r="AD192" s="101">
        <v>54</v>
      </c>
      <c r="AE192" s="101">
        <v>4</v>
      </c>
      <c r="AF192" s="101">
        <v>2</v>
      </c>
      <c r="AG192" s="101">
        <v>3</v>
      </c>
      <c r="AH192" s="101">
        <v>3</v>
      </c>
      <c r="AI192" s="101">
        <v>305</v>
      </c>
      <c r="AJ192" s="101"/>
    </row>
    <row r="193" spans="1:36" s="103" customFormat="1" ht="3.95" customHeight="1">
      <c r="A193" s="99"/>
      <c r="B193" s="100"/>
      <c r="C193" s="32"/>
      <c r="D193" s="41"/>
      <c r="E193" s="101"/>
      <c r="F193" s="32"/>
      <c r="G193" s="32"/>
      <c r="H193" s="32"/>
      <c r="I193" s="25"/>
      <c r="J193" s="32"/>
      <c r="K193" s="32"/>
      <c r="L193" s="32"/>
      <c r="M193" s="32"/>
      <c r="N193" s="25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25"/>
      <c r="Z193" s="32"/>
      <c r="AA193" s="32"/>
      <c r="AB193" s="25"/>
      <c r="AC193" s="32"/>
      <c r="AD193" s="32"/>
      <c r="AE193" s="32"/>
      <c r="AF193" s="32"/>
      <c r="AG193" s="32"/>
      <c r="AH193" s="32"/>
      <c r="AI193" s="32"/>
      <c r="AJ193" s="101"/>
    </row>
    <row r="194" spans="1:36" s="106" customFormat="1">
      <c r="A194" s="127" t="str">
        <f>"  Total "&amp;B192</f>
        <v xml:space="preserve">  Total Tankers, Rectangular</v>
      </c>
      <c r="B194" s="127"/>
      <c r="C194" s="104">
        <f>SUM(C189:C193)</f>
        <v>1637</v>
      </c>
      <c r="D194" s="107">
        <f>C194/$C$234</f>
        <v>8.3537456623800771E-2</v>
      </c>
      <c r="E194" s="104"/>
      <c r="F194" s="104">
        <f>SUM(F189:F193)</f>
        <v>197</v>
      </c>
      <c r="G194" s="104">
        <f>SUM(G189:G193)</f>
        <v>42</v>
      </c>
      <c r="H194" s="104">
        <f>SUM(H189:H193)</f>
        <v>1398</v>
      </c>
      <c r="I194" s="51"/>
      <c r="J194" s="104">
        <f>SUM(J189:J193)</f>
        <v>413</v>
      </c>
      <c r="K194" s="104">
        <f>SUM(K189:K193)</f>
        <v>941</v>
      </c>
      <c r="L194" s="104">
        <f>SUM(L189:L193)</f>
        <v>258</v>
      </c>
      <c r="M194" s="104">
        <f>SUM(M189:M193)</f>
        <v>25</v>
      </c>
      <c r="N194" s="51"/>
      <c r="O194" s="104">
        <f t="shared" ref="O194:X194" si="79">SUM(O189:O193)</f>
        <v>207</v>
      </c>
      <c r="P194" s="104">
        <f t="shared" si="79"/>
        <v>304</v>
      </c>
      <c r="Q194" s="104">
        <f t="shared" si="79"/>
        <v>20</v>
      </c>
      <c r="R194" s="104">
        <f t="shared" si="79"/>
        <v>18</v>
      </c>
      <c r="S194" s="104">
        <f t="shared" si="79"/>
        <v>25</v>
      </c>
      <c r="T194" s="104">
        <f t="shared" si="79"/>
        <v>1</v>
      </c>
      <c r="U194" s="104">
        <f t="shared" si="79"/>
        <v>43</v>
      </c>
      <c r="V194" s="104">
        <f t="shared" si="79"/>
        <v>8</v>
      </c>
      <c r="W194" s="104">
        <f t="shared" si="79"/>
        <v>991</v>
      </c>
      <c r="X194" s="104">
        <f t="shared" si="79"/>
        <v>20</v>
      </c>
      <c r="Y194" s="51"/>
      <c r="Z194" s="104">
        <f>SUM(Z189:Z193)</f>
        <v>847</v>
      </c>
      <c r="AA194" s="104">
        <f>SUM(AA189:AA193)</f>
        <v>790</v>
      </c>
      <c r="AB194" s="51"/>
      <c r="AC194" s="104">
        <f t="shared" ref="AC194:AI194" si="80">SUM(AC189:AC193)</f>
        <v>43</v>
      </c>
      <c r="AD194" s="104">
        <f t="shared" si="80"/>
        <v>198</v>
      </c>
      <c r="AE194" s="104">
        <f t="shared" si="80"/>
        <v>24</v>
      </c>
      <c r="AF194" s="104">
        <f t="shared" si="80"/>
        <v>102</v>
      </c>
      <c r="AG194" s="104">
        <f t="shared" si="80"/>
        <v>8</v>
      </c>
      <c r="AH194" s="104">
        <f t="shared" si="80"/>
        <v>15</v>
      </c>
      <c r="AI194" s="104">
        <f t="shared" si="80"/>
        <v>1247</v>
      </c>
      <c r="AJ194" s="104"/>
    </row>
    <row r="195" spans="1:36" s="103" customFormat="1">
      <c r="A195" s="99"/>
      <c r="B195" s="100"/>
      <c r="C195" s="101"/>
      <c r="D195" s="101"/>
      <c r="E195" s="101"/>
      <c r="F195" s="101"/>
      <c r="G195" s="101"/>
      <c r="H195" s="101"/>
      <c r="I195" s="25"/>
      <c r="J195" s="101"/>
      <c r="K195" s="101"/>
      <c r="L195" s="101"/>
      <c r="M195" s="101"/>
      <c r="N195" s="25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25"/>
      <c r="Z195" s="101"/>
      <c r="AA195" s="101"/>
      <c r="AB195" s="25"/>
      <c r="AC195" s="101"/>
      <c r="AD195" s="101"/>
      <c r="AE195" s="101"/>
      <c r="AF195" s="101"/>
      <c r="AG195" s="101"/>
      <c r="AH195" s="101"/>
      <c r="AI195" s="101"/>
      <c r="AJ195" s="101"/>
    </row>
    <row r="196" spans="1:36" s="103" customFormat="1">
      <c r="A196" s="99">
        <v>2007</v>
      </c>
      <c r="B196" s="100" t="s">
        <v>210</v>
      </c>
      <c r="C196" s="101">
        <f t="shared" ref="C196:C199" si="81">SUM(F196:H196)</f>
        <v>30</v>
      </c>
      <c r="D196" s="102">
        <f>C196/$C$217</f>
        <v>5.9078377313903111E-3</v>
      </c>
      <c r="E196" s="101"/>
      <c r="F196" s="101">
        <v>0</v>
      </c>
      <c r="G196" s="101">
        <v>0</v>
      </c>
      <c r="H196" s="101">
        <v>30</v>
      </c>
      <c r="I196" s="25"/>
      <c r="J196" s="101">
        <v>0</v>
      </c>
      <c r="K196" s="101">
        <v>0</v>
      </c>
      <c r="L196" s="101">
        <v>30</v>
      </c>
      <c r="M196" s="101">
        <v>0</v>
      </c>
      <c r="N196" s="25"/>
      <c r="O196" s="101">
        <v>0</v>
      </c>
      <c r="P196" s="101">
        <v>0</v>
      </c>
      <c r="Q196" s="101">
        <v>0</v>
      </c>
      <c r="R196" s="101">
        <v>0</v>
      </c>
      <c r="S196" s="101">
        <v>0</v>
      </c>
      <c r="T196" s="101">
        <v>0</v>
      </c>
      <c r="U196" s="101">
        <v>30</v>
      </c>
      <c r="V196" s="101">
        <v>0</v>
      </c>
      <c r="W196" s="101">
        <v>0</v>
      </c>
      <c r="X196" s="101">
        <v>0</v>
      </c>
      <c r="Y196" s="25"/>
      <c r="Z196" s="101">
        <v>18</v>
      </c>
      <c r="AA196" s="101">
        <v>12</v>
      </c>
      <c r="AB196" s="25"/>
      <c r="AC196" s="101">
        <v>0</v>
      </c>
      <c r="AD196" s="101">
        <v>0</v>
      </c>
      <c r="AE196" s="101">
        <v>0</v>
      </c>
      <c r="AF196" s="101">
        <v>0</v>
      </c>
      <c r="AG196" s="101">
        <v>0</v>
      </c>
      <c r="AH196" s="101">
        <v>0</v>
      </c>
      <c r="AI196" s="101">
        <v>30</v>
      </c>
      <c r="AJ196" s="101"/>
    </row>
    <row r="197" spans="1:36" s="103" customFormat="1">
      <c r="A197" s="99">
        <v>2008</v>
      </c>
      <c r="B197" s="100" t="s">
        <v>210</v>
      </c>
      <c r="C197" s="101">
        <f t="shared" si="81"/>
        <v>39</v>
      </c>
      <c r="D197" s="102">
        <f>C197/$C$221</f>
        <v>6.3913470993117007E-3</v>
      </c>
      <c r="E197" s="101"/>
      <c r="F197" s="101">
        <v>0</v>
      </c>
      <c r="G197" s="101">
        <v>0</v>
      </c>
      <c r="H197" s="101">
        <v>39</v>
      </c>
      <c r="I197" s="25"/>
      <c r="J197" s="101">
        <v>0</v>
      </c>
      <c r="K197" s="101">
        <v>0</v>
      </c>
      <c r="L197" s="101">
        <v>38</v>
      </c>
      <c r="M197" s="101">
        <v>1</v>
      </c>
      <c r="N197" s="25"/>
      <c r="O197" s="101">
        <v>0</v>
      </c>
      <c r="P197" s="101">
        <v>1</v>
      </c>
      <c r="Q197" s="101">
        <v>0</v>
      </c>
      <c r="R197" s="101">
        <v>1</v>
      </c>
      <c r="S197" s="101">
        <v>0</v>
      </c>
      <c r="T197" s="101">
        <v>3</v>
      </c>
      <c r="U197" s="101">
        <v>33</v>
      </c>
      <c r="V197" s="101">
        <v>0</v>
      </c>
      <c r="W197" s="101">
        <v>1</v>
      </c>
      <c r="X197" s="101">
        <v>0</v>
      </c>
      <c r="Y197" s="25"/>
      <c r="Z197" s="101">
        <v>27</v>
      </c>
      <c r="AA197" s="101">
        <v>12</v>
      </c>
      <c r="AB197" s="25"/>
      <c r="AC197" s="101">
        <v>0</v>
      </c>
      <c r="AD197" s="101">
        <v>0</v>
      </c>
      <c r="AE197" s="101">
        <v>0</v>
      </c>
      <c r="AF197" s="101">
        <v>0</v>
      </c>
      <c r="AG197" s="101">
        <v>0</v>
      </c>
      <c r="AH197" s="101">
        <v>0</v>
      </c>
      <c r="AI197" s="101">
        <v>39</v>
      </c>
      <c r="AJ197" s="101"/>
    </row>
    <row r="198" spans="1:36" s="103" customFormat="1">
      <c r="A198" s="99">
        <v>2009</v>
      </c>
      <c r="B198" s="100" t="s">
        <v>210</v>
      </c>
      <c r="C198" s="101">
        <f t="shared" si="81"/>
        <v>25</v>
      </c>
      <c r="D198" s="102">
        <f>C198/$C$225</f>
        <v>5.8493214787084698E-3</v>
      </c>
      <c r="E198" s="101"/>
      <c r="F198" s="101">
        <v>0</v>
      </c>
      <c r="G198" s="101">
        <v>0</v>
      </c>
      <c r="H198" s="101">
        <v>25</v>
      </c>
      <c r="I198" s="25"/>
      <c r="J198" s="101">
        <v>0</v>
      </c>
      <c r="K198" s="101">
        <v>0</v>
      </c>
      <c r="L198" s="101">
        <v>25</v>
      </c>
      <c r="M198" s="101">
        <v>0</v>
      </c>
      <c r="N198" s="25"/>
      <c r="O198" s="101">
        <v>2</v>
      </c>
      <c r="P198" s="101">
        <v>0</v>
      </c>
      <c r="Q198" s="101">
        <v>0</v>
      </c>
      <c r="R198" s="101">
        <v>0</v>
      </c>
      <c r="S198" s="101">
        <v>0</v>
      </c>
      <c r="T198" s="101">
        <v>0</v>
      </c>
      <c r="U198" s="101">
        <v>19</v>
      </c>
      <c r="V198" s="101">
        <v>0</v>
      </c>
      <c r="W198" s="101">
        <v>4</v>
      </c>
      <c r="X198" s="101">
        <v>0</v>
      </c>
      <c r="Y198" s="25"/>
      <c r="Z198" s="101">
        <v>14</v>
      </c>
      <c r="AA198" s="101">
        <v>11</v>
      </c>
      <c r="AB198" s="25"/>
      <c r="AC198" s="101">
        <v>0</v>
      </c>
      <c r="AD198" s="101">
        <v>0</v>
      </c>
      <c r="AE198" s="101">
        <v>0</v>
      </c>
      <c r="AF198" s="101">
        <v>0</v>
      </c>
      <c r="AG198" s="101">
        <v>0</v>
      </c>
      <c r="AH198" s="101">
        <v>0</v>
      </c>
      <c r="AI198" s="101">
        <v>25</v>
      </c>
      <c r="AJ198" s="101"/>
    </row>
    <row r="199" spans="1:36" s="103" customFormat="1">
      <c r="A199" s="99">
        <v>2010</v>
      </c>
      <c r="B199" s="100" t="s">
        <v>210</v>
      </c>
      <c r="C199" s="101">
        <f t="shared" si="81"/>
        <v>27</v>
      </c>
      <c r="D199" s="102">
        <f>C199/$C$229</f>
        <v>6.5185900531144376E-3</v>
      </c>
      <c r="E199" s="101"/>
      <c r="F199" s="101">
        <v>1</v>
      </c>
      <c r="G199" s="101">
        <v>0</v>
      </c>
      <c r="H199" s="101">
        <v>26</v>
      </c>
      <c r="I199" s="101"/>
      <c r="J199" s="101">
        <v>0</v>
      </c>
      <c r="K199" s="101">
        <v>0</v>
      </c>
      <c r="L199" s="101">
        <v>27</v>
      </c>
      <c r="M199" s="101">
        <v>0</v>
      </c>
      <c r="N199" s="101"/>
      <c r="O199" s="101">
        <v>0</v>
      </c>
      <c r="P199" s="101">
        <v>0</v>
      </c>
      <c r="Q199" s="101">
        <v>0</v>
      </c>
      <c r="R199" s="101">
        <v>0</v>
      </c>
      <c r="S199" s="101">
        <v>1</v>
      </c>
      <c r="T199" s="101">
        <v>0</v>
      </c>
      <c r="U199" s="101">
        <v>24</v>
      </c>
      <c r="V199" s="101">
        <v>0</v>
      </c>
      <c r="W199" s="101">
        <v>0</v>
      </c>
      <c r="X199" s="101">
        <v>2</v>
      </c>
      <c r="Y199" s="101"/>
      <c r="Z199" s="101">
        <v>14</v>
      </c>
      <c r="AA199" s="101">
        <v>13</v>
      </c>
      <c r="AB199" s="101"/>
      <c r="AC199" s="101">
        <v>0</v>
      </c>
      <c r="AD199" s="101">
        <v>0</v>
      </c>
      <c r="AE199" s="101">
        <v>0</v>
      </c>
      <c r="AF199" s="101">
        <v>0</v>
      </c>
      <c r="AG199" s="101">
        <v>0</v>
      </c>
      <c r="AH199" s="101">
        <v>0</v>
      </c>
      <c r="AI199" s="101">
        <v>27</v>
      </c>
      <c r="AJ199" s="101"/>
    </row>
    <row r="200" spans="1:36" s="103" customFormat="1" ht="3.95" customHeight="1">
      <c r="A200" s="99"/>
      <c r="B200" s="100"/>
      <c r="C200" s="32"/>
      <c r="D200" s="41"/>
      <c r="E200" s="101"/>
      <c r="F200" s="32"/>
      <c r="G200" s="32"/>
      <c r="H200" s="32"/>
      <c r="I200" s="25"/>
      <c r="J200" s="32"/>
      <c r="K200" s="32"/>
      <c r="L200" s="32"/>
      <c r="M200" s="32"/>
      <c r="N200" s="25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25"/>
      <c r="Z200" s="32"/>
      <c r="AA200" s="32"/>
      <c r="AB200" s="25"/>
      <c r="AC200" s="32"/>
      <c r="AD200" s="32"/>
      <c r="AE200" s="32"/>
      <c r="AF200" s="32"/>
      <c r="AG200" s="32"/>
      <c r="AH200" s="32"/>
      <c r="AI200" s="32"/>
      <c r="AJ200" s="101"/>
    </row>
    <row r="201" spans="1:36" s="106" customFormat="1">
      <c r="A201" s="127" t="str">
        <f>"  Total "&amp;B199</f>
        <v xml:space="preserve">  Total Tractor-Drawn Aerial waterway</v>
      </c>
      <c r="B201" s="127"/>
      <c r="C201" s="104">
        <f>SUM(C196:C200)</f>
        <v>121</v>
      </c>
      <c r="D201" s="105">
        <f>C201/$C$234</f>
        <v>6.1747295366401302E-3</v>
      </c>
      <c r="E201" s="104"/>
      <c r="F201" s="104">
        <f>SUM(F196:F200)</f>
        <v>1</v>
      </c>
      <c r="G201" s="104">
        <f>SUM(G196:G200)</f>
        <v>0</v>
      </c>
      <c r="H201" s="104">
        <f>SUM(H196:H200)</f>
        <v>120</v>
      </c>
      <c r="I201" s="51"/>
      <c r="J201" s="104">
        <f>SUM(J196:J200)</f>
        <v>0</v>
      </c>
      <c r="K201" s="104">
        <f>SUM(K196:K200)</f>
        <v>0</v>
      </c>
      <c r="L201" s="104">
        <f>SUM(L196:L200)</f>
        <v>120</v>
      </c>
      <c r="M201" s="104">
        <f>SUM(M196:M200)</f>
        <v>1</v>
      </c>
      <c r="N201" s="51"/>
      <c r="O201" s="104">
        <f t="shared" ref="O201:X201" si="82">SUM(O196:O200)</f>
        <v>2</v>
      </c>
      <c r="P201" s="104">
        <f t="shared" si="82"/>
        <v>1</v>
      </c>
      <c r="Q201" s="104">
        <f t="shared" si="82"/>
        <v>0</v>
      </c>
      <c r="R201" s="104">
        <f t="shared" si="82"/>
        <v>1</v>
      </c>
      <c r="S201" s="104">
        <f t="shared" si="82"/>
        <v>1</v>
      </c>
      <c r="T201" s="104">
        <f t="shared" si="82"/>
        <v>3</v>
      </c>
      <c r="U201" s="104">
        <f t="shared" si="82"/>
        <v>106</v>
      </c>
      <c r="V201" s="104">
        <f t="shared" si="82"/>
        <v>0</v>
      </c>
      <c r="W201" s="104">
        <f t="shared" si="82"/>
        <v>5</v>
      </c>
      <c r="X201" s="104">
        <f t="shared" si="82"/>
        <v>2</v>
      </c>
      <c r="Y201" s="51"/>
      <c r="Z201" s="104">
        <f>SUM(Z196:Z200)</f>
        <v>73</v>
      </c>
      <c r="AA201" s="104">
        <f>SUM(AA196:AA200)</f>
        <v>48</v>
      </c>
      <c r="AB201" s="51"/>
      <c r="AC201" s="104">
        <f t="shared" ref="AC201:AI201" si="83">SUM(AC196:AC200)</f>
        <v>0</v>
      </c>
      <c r="AD201" s="104">
        <f t="shared" si="83"/>
        <v>0</v>
      </c>
      <c r="AE201" s="104">
        <f t="shared" si="83"/>
        <v>0</v>
      </c>
      <c r="AF201" s="104">
        <f t="shared" si="83"/>
        <v>0</v>
      </c>
      <c r="AG201" s="104">
        <f t="shared" si="83"/>
        <v>0</v>
      </c>
      <c r="AH201" s="104">
        <f t="shared" si="83"/>
        <v>0</v>
      </c>
      <c r="AI201" s="104">
        <f t="shared" si="83"/>
        <v>121</v>
      </c>
      <c r="AJ201" s="104"/>
    </row>
    <row r="202" spans="1:36" s="103" customFormat="1">
      <c r="A202" s="99"/>
      <c r="B202" s="100"/>
      <c r="C202" s="101"/>
      <c r="D202" s="101"/>
      <c r="E202" s="101"/>
      <c r="F202" s="101"/>
      <c r="G202" s="101"/>
      <c r="H202" s="101"/>
      <c r="I202" s="25"/>
      <c r="J202" s="101"/>
      <c r="K202" s="101"/>
      <c r="L202" s="101"/>
      <c r="M202" s="101"/>
      <c r="N202" s="25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25"/>
      <c r="Z202" s="101"/>
      <c r="AA202" s="101"/>
      <c r="AB202" s="25"/>
      <c r="AC202" s="101"/>
      <c r="AD202" s="101"/>
      <c r="AE202" s="101"/>
      <c r="AF202" s="101"/>
      <c r="AG202" s="101"/>
      <c r="AH202" s="101"/>
      <c r="AI202" s="101"/>
      <c r="AJ202" s="101"/>
    </row>
    <row r="203" spans="1:36" s="103" customFormat="1">
      <c r="A203" s="99">
        <v>2007</v>
      </c>
      <c r="B203" s="100" t="s">
        <v>211</v>
      </c>
      <c r="C203" s="101">
        <f t="shared" ref="C203:C206" si="84">SUM(F203:H203)</f>
        <v>12</v>
      </c>
      <c r="D203" s="102">
        <f>C203/$C$217</f>
        <v>2.3631350925561244E-3</v>
      </c>
      <c r="E203" s="101"/>
      <c r="F203" s="101">
        <v>0</v>
      </c>
      <c r="G203" s="101">
        <v>5</v>
      </c>
      <c r="H203" s="101">
        <v>7</v>
      </c>
      <c r="I203" s="25"/>
      <c r="J203" s="101">
        <v>0</v>
      </c>
      <c r="K203" s="101">
        <v>0</v>
      </c>
      <c r="L203" s="101">
        <v>12</v>
      </c>
      <c r="M203" s="101">
        <v>0</v>
      </c>
      <c r="N203" s="25"/>
      <c r="O203" s="101">
        <v>0</v>
      </c>
      <c r="P203" s="101">
        <v>6</v>
      </c>
      <c r="Q203" s="101">
        <v>0</v>
      </c>
      <c r="R203" s="101">
        <v>0</v>
      </c>
      <c r="S203" s="101">
        <v>3</v>
      </c>
      <c r="T203" s="101">
        <v>0</v>
      </c>
      <c r="U203" s="101">
        <v>0</v>
      </c>
      <c r="V203" s="101">
        <v>0</v>
      </c>
      <c r="W203" s="101">
        <v>3</v>
      </c>
      <c r="X203" s="101">
        <v>0</v>
      </c>
      <c r="Y203" s="25"/>
      <c r="Z203" s="101">
        <v>9</v>
      </c>
      <c r="AA203" s="101">
        <v>3</v>
      </c>
      <c r="AB203" s="25"/>
      <c r="AC203" s="101">
        <v>0</v>
      </c>
      <c r="AD203" s="101">
        <v>4</v>
      </c>
      <c r="AE203" s="101">
        <v>0</v>
      </c>
      <c r="AF203" s="101">
        <v>0</v>
      </c>
      <c r="AG203" s="101">
        <v>1</v>
      </c>
      <c r="AH203" s="101">
        <v>0</v>
      </c>
      <c r="AI203" s="101">
        <v>7</v>
      </c>
      <c r="AJ203" s="101"/>
    </row>
    <row r="204" spans="1:36" s="103" customFormat="1">
      <c r="A204" s="99">
        <v>2008</v>
      </c>
      <c r="B204" s="100" t="s">
        <v>211</v>
      </c>
      <c r="C204" s="101">
        <f t="shared" si="84"/>
        <v>9</v>
      </c>
      <c r="D204" s="102">
        <f>C204/$C$221</f>
        <v>1.4749262536873156E-3</v>
      </c>
      <c r="E204" s="101"/>
      <c r="F204" s="101">
        <v>2</v>
      </c>
      <c r="G204" s="101">
        <v>0</v>
      </c>
      <c r="H204" s="101">
        <v>7</v>
      </c>
      <c r="I204" s="25"/>
      <c r="J204" s="101">
        <v>0</v>
      </c>
      <c r="K204" s="101">
        <v>1</v>
      </c>
      <c r="L204" s="101">
        <v>7</v>
      </c>
      <c r="M204" s="101">
        <v>1</v>
      </c>
      <c r="N204" s="25"/>
      <c r="O204" s="101">
        <v>2</v>
      </c>
      <c r="P204" s="101">
        <v>3</v>
      </c>
      <c r="Q204" s="101">
        <v>0</v>
      </c>
      <c r="R204" s="101">
        <v>1</v>
      </c>
      <c r="S204" s="101">
        <v>3</v>
      </c>
      <c r="T204" s="101">
        <v>0</v>
      </c>
      <c r="U204" s="101">
        <v>0</v>
      </c>
      <c r="V204" s="101">
        <v>0</v>
      </c>
      <c r="W204" s="101">
        <v>0</v>
      </c>
      <c r="X204" s="101">
        <v>0</v>
      </c>
      <c r="Y204" s="25"/>
      <c r="Z204" s="101">
        <v>5</v>
      </c>
      <c r="AA204" s="101">
        <v>4</v>
      </c>
      <c r="AB204" s="25"/>
      <c r="AC204" s="101">
        <v>0</v>
      </c>
      <c r="AD204" s="101">
        <v>1</v>
      </c>
      <c r="AE204" s="101">
        <v>1</v>
      </c>
      <c r="AF204" s="101">
        <v>1</v>
      </c>
      <c r="AG204" s="101">
        <v>0</v>
      </c>
      <c r="AH204" s="101">
        <v>0</v>
      </c>
      <c r="AI204" s="101">
        <v>6</v>
      </c>
      <c r="AJ204" s="101"/>
    </row>
    <row r="205" spans="1:36" s="103" customFormat="1">
      <c r="A205" s="99">
        <v>2009</v>
      </c>
      <c r="B205" s="100" t="s">
        <v>211</v>
      </c>
      <c r="C205" s="101">
        <f t="shared" si="84"/>
        <v>7</v>
      </c>
      <c r="D205" s="102">
        <f>C205/$C$225</f>
        <v>1.6378100140383716E-3</v>
      </c>
      <c r="E205" s="101"/>
      <c r="F205" s="101">
        <v>1</v>
      </c>
      <c r="G205" s="101">
        <v>5</v>
      </c>
      <c r="H205" s="101">
        <v>1</v>
      </c>
      <c r="I205" s="25"/>
      <c r="J205" s="101">
        <v>0</v>
      </c>
      <c r="K205" s="101">
        <v>1</v>
      </c>
      <c r="L205" s="101">
        <v>6</v>
      </c>
      <c r="M205" s="101">
        <v>0</v>
      </c>
      <c r="N205" s="25"/>
      <c r="O205" s="101">
        <v>4</v>
      </c>
      <c r="P205" s="101">
        <v>1</v>
      </c>
      <c r="Q205" s="101">
        <v>0</v>
      </c>
      <c r="R205" s="101">
        <v>2</v>
      </c>
      <c r="S205" s="101">
        <v>0</v>
      </c>
      <c r="T205" s="101">
        <v>0</v>
      </c>
      <c r="U205" s="101">
        <v>0</v>
      </c>
      <c r="V205" s="101">
        <v>0</v>
      </c>
      <c r="W205" s="101">
        <v>0</v>
      </c>
      <c r="X205" s="101">
        <v>0</v>
      </c>
      <c r="Y205" s="25"/>
      <c r="Z205" s="101">
        <v>7</v>
      </c>
      <c r="AA205" s="101">
        <v>0</v>
      </c>
      <c r="AB205" s="25"/>
      <c r="AC205" s="101">
        <v>0</v>
      </c>
      <c r="AD205" s="101">
        <v>4</v>
      </c>
      <c r="AE205" s="101">
        <v>0</v>
      </c>
      <c r="AF205" s="101">
        <v>0</v>
      </c>
      <c r="AG205" s="101">
        <v>0</v>
      </c>
      <c r="AH205" s="101">
        <v>1</v>
      </c>
      <c r="AI205" s="101">
        <v>2</v>
      </c>
      <c r="AJ205" s="101"/>
    </row>
    <row r="206" spans="1:36" s="103" customFormat="1">
      <c r="A206" s="99">
        <v>2010</v>
      </c>
      <c r="B206" s="100" t="s">
        <v>211</v>
      </c>
      <c r="C206" s="101">
        <f t="shared" si="84"/>
        <v>3</v>
      </c>
      <c r="D206" s="102">
        <f>C206/$C$229</f>
        <v>7.2428778367938191E-4</v>
      </c>
      <c r="E206" s="101"/>
      <c r="F206" s="101">
        <v>1</v>
      </c>
      <c r="G206" s="101">
        <v>0</v>
      </c>
      <c r="H206" s="101">
        <v>2</v>
      </c>
      <c r="I206" s="101"/>
      <c r="J206" s="101">
        <v>0</v>
      </c>
      <c r="K206" s="101">
        <v>0</v>
      </c>
      <c r="L206" s="101">
        <v>3</v>
      </c>
      <c r="M206" s="101">
        <v>0</v>
      </c>
      <c r="N206" s="101"/>
      <c r="O206" s="101">
        <v>0</v>
      </c>
      <c r="P206" s="101">
        <v>2</v>
      </c>
      <c r="Q206" s="101">
        <v>0</v>
      </c>
      <c r="R206" s="101">
        <v>0</v>
      </c>
      <c r="S206" s="101">
        <v>1</v>
      </c>
      <c r="T206" s="101">
        <v>0</v>
      </c>
      <c r="U206" s="101">
        <v>0</v>
      </c>
      <c r="V206" s="101">
        <v>0</v>
      </c>
      <c r="W206" s="101">
        <v>0</v>
      </c>
      <c r="X206" s="101">
        <v>0</v>
      </c>
      <c r="Y206" s="101"/>
      <c r="Z206" s="101">
        <v>2</v>
      </c>
      <c r="AA206" s="101">
        <v>1</v>
      </c>
      <c r="AB206" s="101"/>
      <c r="AC206" s="101">
        <v>0</v>
      </c>
      <c r="AD206" s="101">
        <v>3</v>
      </c>
      <c r="AE206" s="101">
        <v>0</v>
      </c>
      <c r="AF206" s="101">
        <v>0</v>
      </c>
      <c r="AG206" s="101">
        <v>0</v>
      </c>
      <c r="AH206" s="101">
        <v>0</v>
      </c>
      <c r="AI206" s="101">
        <v>0</v>
      </c>
      <c r="AJ206" s="101"/>
    </row>
    <row r="207" spans="1:36" s="103" customFormat="1" ht="3.95" customHeight="1">
      <c r="A207" s="99"/>
      <c r="B207" s="100"/>
      <c r="C207" s="32"/>
      <c r="D207" s="41"/>
      <c r="E207" s="101"/>
      <c r="F207" s="32"/>
      <c r="G207" s="32"/>
      <c r="H207" s="32"/>
      <c r="I207" s="25"/>
      <c r="J207" s="32"/>
      <c r="K207" s="32"/>
      <c r="L207" s="32"/>
      <c r="M207" s="32"/>
      <c r="N207" s="25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25"/>
      <c r="Z207" s="32"/>
      <c r="AA207" s="32"/>
      <c r="AB207" s="25"/>
      <c r="AC207" s="32"/>
      <c r="AD207" s="32"/>
      <c r="AE207" s="32"/>
      <c r="AF207" s="32"/>
      <c r="AG207" s="32"/>
      <c r="AH207" s="32"/>
      <c r="AI207" s="32"/>
      <c r="AJ207" s="101"/>
    </row>
    <row r="208" spans="1:36" s="106" customFormat="1">
      <c r="A208" s="127" t="str">
        <f>"  Total "&amp;B206</f>
        <v xml:space="preserve">  Total Water Tower, Articulating</v>
      </c>
      <c r="B208" s="127"/>
      <c r="C208" s="104">
        <f>SUM(C203:C207)</f>
        <v>31</v>
      </c>
      <c r="D208" s="105">
        <f>C208/$C$234</f>
        <v>1.5819555011226782E-3</v>
      </c>
      <c r="E208" s="104"/>
      <c r="F208" s="104">
        <f>SUM(F203:F207)</f>
        <v>4</v>
      </c>
      <c r="G208" s="104">
        <f>SUM(G203:G207)</f>
        <v>10</v>
      </c>
      <c r="H208" s="104">
        <f>SUM(H203:H207)</f>
        <v>17</v>
      </c>
      <c r="I208" s="51"/>
      <c r="J208" s="104">
        <f>SUM(J203:J207)</f>
        <v>0</v>
      </c>
      <c r="K208" s="104">
        <f>SUM(K203:K207)</f>
        <v>2</v>
      </c>
      <c r="L208" s="104">
        <f>SUM(L203:L207)</f>
        <v>28</v>
      </c>
      <c r="M208" s="104">
        <f>SUM(M203:M207)</f>
        <v>1</v>
      </c>
      <c r="N208" s="51"/>
      <c r="O208" s="104">
        <f t="shared" ref="O208:X208" si="85">SUM(O203:O207)</f>
        <v>6</v>
      </c>
      <c r="P208" s="104">
        <f t="shared" si="85"/>
        <v>12</v>
      </c>
      <c r="Q208" s="104">
        <f t="shared" si="85"/>
        <v>0</v>
      </c>
      <c r="R208" s="104">
        <f t="shared" si="85"/>
        <v>3</v>
      </c>
      <c r="S208" s="104">
        <f t="shared" si="85"/>
        <v>7</v>
      </c>
      <c r="T208" s="104">
        <f t="shared" si="85"/>
        <v>0</v>
      </c>
      <c r="U208" s="104">
        <f t="shared" si="85"/>
        <v>0</v>
      </c>
      <c r="V208" s="104">
        <f t="shared" si="85"/>
        <v>0</v>
      </c>
      <c r="W208" s="104">
        <f t="shared" si="85"/>
        <v>3</v>
      </c>
      <c r="X208" s="104">
        <f t="shared" si="85"/>
        <v>0</v>
      </c>
      <c r="Y208" s="51"/>
      <c r="Z208" s="104">
        <f>SUM(Z203:Z207)</f>
        <v>23</v>
      </c>
      <c r="AA208" s="104">
        <f>SUM(AA203:AA207)</f>
        <v>8</v>
      </c>
      <c r="AB208" s="51"/>
      <c r="AC208" s="104">
        <f t="shared" ref="AC208:AI208" si="86">SUM(AC203:AC207)</f>
        <v>0</v>
      </c>
      <c r="AD208" s="104">
        <f t="shared" si="86"/>
        <v>12</v>
      </c>
      <c r="AE208" s="104">
        <f t="shared" si="86"/>
        <v>1</v>
      </c>
      <c r="AF208" s="104">
        <f t="shared" si="86"/>
        <v>1</v>
      </c>
      <c r="AG208" s="104">
        <f t="shared" si="86"/>
        <v>1</v>
      </c>
      <c r="AH208" s="104">
        <f t="shared" si="86"/>
        <v>1</v>
      </c>
      <c r="AI208" s="104">
        <f t="shared" si="86"/>
        <v>15</v>
      </c>
      <c r="AJ208" s="104"/>
    </row>
    <row r="209" spans="1:36" s="103" customFormat="1">
      <c r="A209" s="99"/>
      <c r="B209" s="100"/>
      <c r="C209" s="101"/>
      <c r="D209" s="101"/>
      <c r="E209" s="101"/>
      <c r="F209" s="101"/>
      <c r="G209" s="101"/>
      <c r="H209" s="101"/>
      <c r="I209" s="25"/>
      <c r="J209" s="101"/>
      <c r="K209" s="101"/>
      <c r="L209" s="101"/>
      <c r="M209" s="101"/>
      <c r="N209" s="25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25"/>
      <c r="Z209" s="101"/>
      <c r="AA209" s="101"/>
      <c r="AB209" s="25"/>
      <c r="AC209" s="101"/>
      <c r="AD209" s="101"/>
      <c r="AE209" s="101"/>
      <c r="AF209" s="101"/>
      <c r="AG209" s="101"/>
      <c r="AH209" s="101"/>
      <c r="AI209" s="101"/>
      <c r="AJ209" s="101"/>
    </row>
    <row r="210" spans="1:36" s="103" customFormat="1">
      <c r="A210" s="99">
        <v>2007</v>
      </c>
      <c r="B210" s="100" t="s">
        <v>212</v>
      </c>
      <c r="C210" s="101">
        <f t="shared" ref="C210:C213" si="87">SUM(F210:H210)</f>
        <v>9</v>
      </c>
      <c r="D210" s="102">
        <f>C210/$C$217</f>
        <v>1.7723513194170934E-3</v>
      </c>
      <c r="E210" s="101"/>
      <c r="F210" s="101">
        <v>0</v>
      </c>
      <c r="G210" s="101">
        <v>0</v>
      </c>
      <c r="H210" s="101">
        <v>9</v>
      </c>
      <c r="I210" s="25"/>
      <c r="J210" s="101">
        <v>0</v>
      </c>
      <c r="K210" s="101">
        <v>1</v>
      </c>
      <c r="L210" s="101">
        <v>8</v>
      </c>
      <c r="M210" s="101">
        <v>0</v>
      </c>
      <c r="N210" s="25"/>
      <c r="O210" s="101">
        <v>0</v>
      </c>
      <c r="P210" s="101">
        <v>6</v>
      </c>
      <c r="Q210" s="101">
        <v>0</v>
      </c>
      <c r="R210" s="101">
        <v>0</v>
      </c>
      <c r="S210" s="101">
        <v>3</v>
      </c>
      <c r="T210" s="101">
        <v>0</v>
      </c>
      <c r="U210" s="101">
        <v>0</v>
      </c>
      <c r="V210" s="101">
        <v>0</v>
      </c>
      <c r="W210" s="101">
        <v>0</v>
      </c>
      <c r="X210" s="101">
        <v>0</v>
      </c>
      <c r="Y210" s="25"/>
      <c r="Z210" s="101">
        <v>8</v>
      </c>
      <c r="AA210" s="101">
        <v>1</v>
      </c>
      <c r="AB210" s="25"/>
      <c r="AC210" s="101">
        <v>0</v>
      </c>
      <c r="AD210" s="101">
        <v>3</v>
      </c>
      <c r="AE210" s="101">
        <v>1</v>
      </c>
      <c r="AF210" s="101">
        <v>0</v>
      </c>
      <c r="AG210" s="101">
        <v>1</v>
      </c>
      <c r="AH210" s="101">
        <v>1</v>
      </c>
      <c r="AI210" s="101">
        <v>3</v>
      </c>
      <c r="AJ210" s="101"/>
    </row>
    <row r="211" spans="1:36" s="103" customFormat="1">
      <c r="A211" s="99">
        <v>2008</v>
      </c>
      <c r="B211" s="100" t="s">
        <v>212</v>
      </c>
      <c r="C211" s="101">
        <f t="shared" si="87"/>
        <v>10</v>
      </c>
      <c r="D211" s="102">
        <f>C211/$C$221</f>
        <v>1.6388069485414618E-3</v>
      </c>
      <c r="E211" s="101"/>
      <c r="F211" s="101">
        <v>0</v>
      </c>
      <c r="G211" s="101">
        <v>3</v>
      </c>
      <c r="H211" s="101">
        <v>7</v>
      </c>
      <c r="I211" s="25"/>
      <c r="J211" s="101">
        <v>4</v>
      </c>
      <c r="K211" s="101">
        <v>0</v>
      </c>
      <c r="L211" s="101">
        <v>6</v>
      </c>
      <c r="M211" s="101">
        <v>0</v>
      </c>
      <c r="N211" s="25"/>
      <c r="O211" s="101">
        <v>0</v>
      </c>
      <c r="P211" s="101">
        <v>5</v>
      </c>
      <c r="Q211" s="101">
        <v>0</v>
      </c>
      <c r="R211" s="101">
        <v>1</v>
      </c>
      <c r="S211" s="101">
        <v>1</v>
      </c>
      <c r="T211" s="101">
        <v>0</v>
      </c>
      <c r="U211" s="101">
        <v>3</v>
      </c>
      <c r="V211" s="101">
        <v>0</v>
      </c>
      <c r="W211" s="101">
        <v>0</v>
      </c>
      <c r="X211" s="101">
        <v>0</v>
      </c>
      <c r="Y211" s="25"/>
      <c r="Z211" s="101">
        <v>9</v>
      </c>
      <c r="AA211" s="101">
        <v>1</v>
      </c>
      <c r="AB211" s="25"/>
      <c r="AC211" s="101">
        <v>1</v>
      </c>
      <c r="AD211" s="101">
        <v>2</v>
      </c>
      <c r="AE211" s="101">
        <v>0</v>
      </c>
      <c r="AF211" s="101">
        <v>0</v>
      </c>
      <c r="AG211" s="101">
        <v>0</v>
      </c>
      <c r="AH211" s="101">
        <v>0</v>
      </c>
      <c r="AI211" s="101">
        <v>7</v>
      </c>
      <c r="AJ211" s="101"/>
    </row>
    <row r="212" spans="1:36" s="103" customFormat="1">
      <c r="A212" s="99">
        <v>2009</v>
      </c>
      <c r="B212" s="100" t="s">
        <v>212</v>
      </c>
      <c r="C212" s="101">
        <f t="shared" si="87"/>
        <v>9</v>
      </c>
      <c r="D212" s="102">
        <f>C212/$C$225</f>
        <v>2.1057557323350493E-3</v>
      </c>
      <c r="E212" s="101"/>
      <c r="F212" s="101">
        <v>0</v>
      </c>
      <c r="G212" s="101">
        <v>2</v>
      </c>
      <c r="H212" s="101">
        <v>7</v>
      </c>
      <c r="I212" s="25"/>
      <c r="J212" s="101">
        <v>0</v>
      </c>
      <c r="K212" s="101">
        <v>0</v>
      </c>
      <c r="L212" s="101">
        <v>9</v>
      </c>
      <c r="M212" s="101">
        <v>0</v>
      </c>
      <c r="N212" s="25"/>
      <c r="O212" s="101">
        <v>7</v>
      </c>
      <c r="P212" s="101">
        <v>1</v>
      </c>
      <c r="Q212" s="101">
        <v>0</v>
      </c>
      <c r="R212" s="101">
        <v>0</v>
      </c>
      <c r="S212" s="101">
        <v>0</v>
      </c>
      <c r="T212" s="101">
        <v>0</v>
      </c>
      <c r="U212" s="101">
        <v>1</v>
      </c>
      <c r="V212" s="101">
        <v>0</v>
      </c>
      <c r="W212" s="101">
        <v>0</v>
      </c>
      <c r="X212" s="101">
        <v>0</v>
      </c>
      <c r="Y212" s="25"/>
      <c r="Z212" s="101">
        <v>3</v>
      </c>
      <c r="AA212" s="101">
        <v>6</v>
      </c>
      <c r="AB212" s="25"/>
      <c r="AC212" s="101">
        <v>1</v>
      </c>
      <c r="AD212" s="101">
        <v>0</v>
      </c>
      <c r="AE212" s="101">
        <v>0</v>
      </c>
      <c r="AF212" s="101">
        <v>0</v>
      </c>
      <c r="AG212" s="101">
        <v>2</v>
      </c>
      <c r="AH212" s="101">
        <v>2</v>
      </c>
      <c r="AI212" s="101">
        <v>4</v>
      </c>
      <c r="AJ212" s="101"/>
    </row>
    <row r="213" spans="1:36" s="103" customFormat="1">
      <c r="A213" s="99">
        <v>2010</v>
      </c>
      <c r="B213" s="100" t="s">
        <v>212</v>
      </c>
      <c r="C213" s="101">
        <f t="shared" si="87"/>
        <v>4</v>
      </c>
      <c r="D213" s="102">
        <f>C213/$C$229</f>
        <v>9.6571704490584255E-4</v>
      </c>
      <c r="E213" s="101"/>
      <c r="F213" s="101">
        <v>0</v>
      </c>
      <c r="G213" s="101">
        <v>0</v>
      </c>
      <c r="H213" s="101">
        <v>4</v>
      </c>
      <c r="I213" s="101"/>
      <c r="J213" s="101">
        <v>0</v>
      </c>
      <c r="K213" s="101">
        <v>0</v>
      </c>
      <c r="L213" s="101">
        <v>4</v>
      </c>
      <c r="M213" s="101">
        <v>0</v>
      </c>
      <c r="N213" s="101"/>
      <c r="O213" s="101">
        <v>0</v>
      </c>
      <c r="P213" s="101">
        <v>1</v>
      </c>
      <c r="Q213" s="101">
        <v>0</v>
      </c>
      <c r="R213" s="101">
        <v>0</v>
      </c>
      <c r="S213" s="101">
        <v>1</v>
      </c>
      <c r="T213" s="101">
        <v>0</v>
      </c>
      <c r="U213" s="101">
        <v>2</v>
      </c>
      <c r="V213" s="101">
        <v>0</v>
      </c>
      <c r="W213" s="101">
        <v>0</v>
      </c>
      <c r="X213" s="101">
        <v>0</v>
      </c>
      <c r="Y213" s="101"/>
      <c r="Z213" s="101">
        <v>1</v>
      </c>
      <c r="AA213" s="101">
        <v>3</v>
      </c>
      <c r="AB213" s="101"/>
      <c r="AC213" s="101">
        <v>1</v>
      </c>
      <c r="AD213" s="101">
        <v>1</v>
      </c>
      <c r="AE213" s="101">
        <v>0</v>
      </c>
      <c r="AF213" s="101">
        <v>0</v>
      </c>
      <c r="AG213" s="101">
        <v>0</v>
      </c>
      <c r="AH213" s="101">
        <v>0</v>
      </c>
      <c r="AI213" s="101">
        <v>2</v>
      </c>
      <c r="AJ213" s="101"/>
    </row>
    <row r="214" spans="1:36" s="103" customFormat="1" ht="3.95" customHeight="1">
      <c r="A214" s="99"/>
      <c r="B214" s="100"/>
      <c r="C214" s="32"/>
      <c r="D214" s="41"/>
      <c r="E214" s="101"/>
      <c r="F214" s="32"/>
      <c r="G214" s="32"/>
      <c r="H214" s="32"/>
      <c r="I214" s="25"/>
      <c r="J214" s="32"/>
      <c r="K214" s="32"/>
      <c r="L214" s="32"/>
      <c r="M214" s="32"/>
      <c r="N214" s="25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25"/>
      <c r="Z214" s="32"/>
      <c r="AA214" s="32"/>
      <c r="AB214" s="25"/>
      <c r="AC214" s="32"/>
      <c r="AD214" s="32"/>
      <c r="AE214" s="32"/>
      <c r="AF214" s="32"/>
      <c r="AG214" s="32"/>
      <c r="AH214" s="32"/>
      <c r="AI214" s="32"/>
      <c r="AJ214" s="101"/>
    </row>
    <row r="215" spans="1:36" s="106" customFormat="1">
      <c r="A215" s="127" t="str">
        <f>"  Total "&amp;B213</f>
        <v xml:space="preserve">  Total Water Tower, Telescoping with ladder</v>
      </c>
      <c r="B215" s="127"/>
      <c r="C215" s="104">
        <f>SUM(C210:C214)</f>
        <v>32</v>
      </c>
      <c r="D215" s="105">
        <f>C215/$C$234</f>
        <v>1.6329863237395388E-3</v>
      </c>
      <c r="E215" s="104"/>
      <c r="F215" s="104">
        <f>SUM(F210:F214)</f>
        <v>0</v>
      </c>
      <c r="G215" s="104">
        <f>SUM(G210:G214)</f>
        <v>5</v>
      </c>
      <c r="H215" s="104">
        <f>SUM(H210:H214)</f>
        <v>27</v>
      </c>
      <c r="I215" s="51"/>
      <c r="J215" s="104">
        <f>SUM(J210:J214)</f>
        <v>4</v>
      </c>
      <c r="K215" s="104">
        <f>SUM(K210:K214)</f>
        <v>1</v>
      </c>
      <c r="L215" s="104">
        <f>SUM(L210:L214)</f>
        <v>27</v>
      </c>
      <c r="M215" s="104">
        <f>SUM(M210:M214)</f>
        <v>0</v>
      </c>
      <c r="N215" s="51"/>
      <c r="O215" s="104">
        <f t="shared" ref="O215:X215" si="88">SUM(O210:O214)</f>
        <v>7</v>
      </c>
      <c r="P215" s="104">
        <f t="shared" si="88"/>
        <v>13</v>
      </c>
      <c r="Q215" s="104">
        <f t="shared" si="88"/>
        <v>0</v>
      </c>
      <c r="R215" s="104">
        <f t="shared" si="88"/>
        <v>1</v>
      </c>
      <c r="S215" s="104">
        <f t="shared" si="88"/>
        <v>5</v>
      </c>
      <c r="T215" s="104">
        <f t="shared" si="88"/>
        <v>0</v>
      </c>
      <c r="U215" s="104">
        <f t="shared" si="88"/>
        <v>6</v>
      </c>
      <c r="V215" s="104">
        <f t="shared" si="88"/>
        <v>0</v>
      </c>
      <c r="W215" s="104">
        <f t="shared" si="88"/>
        <v>0</v>
      </c>
      <c r="X215" s="104">
        <f t="shared" si="88"/>
        <v>0</v>
      </c>
      <c r="Y215" s="51"/>
      <c r="Z215" s="104">
        <f>SUM(Z210:Z214)</f>
        <v>21</v>
      </c>
      <c r="AA215" s="104">
        <f>SUM(AA210:AA214)</f>
        <v>11</v>
      </c>
      <c r="AB215" s="51"/>
      <c r="AC215" s="104">
        <f t="shared" ref="AC215:AI215" si="89">SUM(AC210:AC214)</f>
        <v>3</v>
      </c>
      <c r="AD215" s="104">
        <f t="shared" si="89"/>
        <v>6</v>
      </c>
      <c r="AE215" s="104">
        <f t="shared" si="89"/>
        <v>1</v>
      </c>
      <c r="AF215" s="104">
        <f t="shared" si="89"/>
        <v>0</v>
      </c>
      <c r="AG215" s="104">
        <f t="shared" si="89"/>
        <v>3</v>
      </c>
      <c r="AH215" s="104">
        <f t="shared" si="89"/>
        <v>3</v>
      </c>
      <c r="AI215" s="104">
        <f t="shared" si="89"/>
        <v>16</v>
      </c>
      <c r="AJ215" s="104"/>
    </row>
    <row r="216" spans="1:36" s="103" customFormat="1">
      <c r="A216" s="99"/>
      <c r="B216" s="100"/>
      <c r="C216" s="101"/>
      <c r="D216" s="101"/>
      <c r="E216" s="101"/>
      <c r="F216" s="101"/>
      <c r="G216" s="101"/>
      <c r="H216" s="101"/>
      <c r="I216" s="25"/>
      <c r="J216" s="101"/>
      <c r="K216" s="101"/>
      <c r="L216" s="101"/>
      <c r="M216" s="101"/>
      <c r="N216" s="25"/>
      <c r="O216" s="101"/>
      <c r="P216" s="101"/>
      <c r="Q216" s="101"/>
      <c r="R216" s="101"/>
      <c r="S216" s="101"/>
      <c r="T216" s="101"/>
      <c r="U216" s="101"/>
      <c r="V216" s="101"/>
      <c r="W216" s="101"/>
      <c r="X216" s="101"/>
      <c r="Y216" s="25"/>
      <c r="Z216" s="101"/>
      <c r="AA216" s="101"/>
      <c r="AB216" s="25"/>
      <c r="AC216" s="101"/>
      <c r="AD216" s="101"/>
      <c r="AE216" s="101"/>
      <c r="AF216" s="101"/>
      <c r="AG216" s="101"/>
      <c r="AH216" s="101"/>
      <c r="AI216" s="101"/>
      <c r="AJ216" s="101"/>
    </row>
    <row r="217" spans="1:36" s="103" customFormat="1">
      <c r="A217" s="99">
        <v>2007</v>
      </c>
      <c r="B217" s="100" t="s">
        <v>213</v>
      </c>
      <c r="C217" s="101">
        <f>C210+C203+C196+C189+C182+C175+C168+C161+C154+C147+C140+C133+C126+C119+C112+C105+C98+C91+C84+C77+C70+C63+C56+C49+C42+C35+C28+C21+C14+C7</f>
        <v>5078</v>
      </c>
      <c r="D217" s="102"/>
      <c r="E217" s="101"/>
      <c r="F217" s="101">
        <f>F210+F203+F196+F189+F182+F175+F168+F161+F154+F147+F140+F133+F126+F119+F112+F105+F98+F91+F84+F77+F70+F63+F56+F49+F42+F35+F28+F21+F14+F7</f>
        <v>364</v>
      </c>
      <c r="G217" s="101">
        <f>G210+G203+G196+G189+G182+G175+G168+G161+G154+G147+G140+G133+G126+G119+G112+G105+G98+G91+G84+G77+G70+G63+G56+G49+G42+G35+G28+G21+G14+G7</f>
        <v>280</v>
      </c>
      <c r="H217" s="101">
        <f>H210+H203+H196+H189+H182+H175+H168+H161+H154+H147+H140+H133+H126+H119+H112+H105+H98+H91+H84+H77+H70+H63+H56+H49+H42+H35+H28+H21+H14+H7</f>
        <v>4434</v>
      </c>
      <c r="I217" s="25"/>
      <c r="J217" s="101">
        <f>J210+J203+J196+J189+J182+J175+J168+J161+J154+J147+J140+J133+J126+J119+J112+J105+J98+J91+J84+J77+J70+J63+J56+J49+J42+J35+J28+J21+J14+J7</f>
        <v>280</v>
      </c>
      <c r="K217" s="101">
        <f>K210+K203+K196+K189+K182+K175+K168+K161+K154+K147+K140+K133+K126+K119+K112+K105+K98+K91+K84+K77+K70+K63+K56+K49+K42+K35+K28+K21+K14+K7</f>
        <v>1826</v>
      </c>
      <c r="L217" s="101">
        <f>L210+L203+L196+L189+L182+L175+L168+L161+L154+L147+L140+L133+L126+L119+L112+L105+L98+L91+L84+L77+L70+L63+L56+L49+L42+L35+L28+L21+L14+L7</f>
        <v>2586</v>
      </c>
      <c r="M217" s="101">
        <f>M210+M203+M196+M189+M182+M175+M168+M161+M154+M147+M140+M133+M126+M119+M112+M105+M98+M91+M84+M77+M70+M63+M56+M49+M42+M35+M28+M21+M14+M7</f>
        <v>386</v>
      </c>
      <c r="N217" s="25"/>
      <c r="O217" s="101">
        <f t="shared" ref="O217:X217" si="90">O210+O203+O196+O189+O182+O175+O168+O161+O154+O147+O140+O133+O126+O119+O112+O105+O98+O91+O84+O77+O70+O63+O56+O49+O42+O35+O28+O21+O14+O7</f>
        <v>22</v>
      </c>
      <c r="P217" s="101">
        <f t="shared" si="90"/>
        <v>2840</v>
      </c>
      <c r="Q217" s="101">
        <f t="shared" si="90"/>
        <v>105</v>
      </c>
      <c r="R217" s="101">
        <f t="shared" si="90"/>
        <v>2</v>
      </c>
      <c r="S217" s="101">
        <f t="shared" si="90"/>
        <v>536</v>
      </c>
      <c r="T217" s="101">
        <f t="shared" si="90"/>
        <v>16</v>
      </c>
      <c r="U217" s="101">
        <f t="shared" si="90"/>
        <v>686</v>
      </c>
      <c r="V217" s="101">
        <f t="shared" si="90"/>
        <v>22</v>
      </c>
      <c r="W217" s="101">
        <f t="shared" si="90"/>
        <v>650</v>
      </c>
      <c r="X217" s="101">
        <f t="shared" si="90"/>
        <v>199</v>
      </c>
      <c r="Y217" s="25"/>
      <c r="Z217" s="101">
        <f>Z210+Z203+Z196+Z189+Z182+Z175+Z168+Z161+Z154+Z147+Z140+Z133+Z126+Z119+Z112+Z105+Z98+Z91+Z84+Z77+Z70+Z63+Z56+Z49+Z42+Z35+Z28+Z21+Z14+Z7</f>
        <v>4163</v>
      </c>
      <c r="AA217" s="101">
        <f>AA210+AA203+AA196+AA189+AA182+AA175+AA168+AA161+AA154+AA147+AA140+AA133+AA126+AA119+AA112+AA105+AA98+AA91+AA84+AA77+AA70+AA63+AA56+AA49+AA42+AA35+AA28+AA21+AA14+AA7</f>
        <v>915</v>
      </c>
      <c r="AB217" s="25"/>
      <c r="AC217" s="101">
        <f t="shared" ref="AC217:AI217" si="91">AC210+AC203+AC196+AC189+AC182+AC175+AC168+AC161+AC154+AC147+AC140+AC133+AC126+AC119+AC112+AC105+AC98+AC91+AC84+AC77+AC70+AC63+AC56+AC49+AC42+AC35+AC28+AC21+AC14+AC7</f>
        <v>210</v>
      </c>
      <c r="AD217" s="101">
        <f t="shared" si="91"/>
        <v>1202</v>
      </c>
      <c r="AE217" s="101">
        <f t="shared" si="91"/>
        <v>284</v>
      </c>
      <c r="AF217" s="101">
        <f t="shared" si="91"/>
        <v>110</v>
      </c>
      <c r="AG217" s="101">
        <f t="shared" si="91"/>
        <v>201</v>
      </c>
      <c r="AH217" s="101">
        <f t="shared" si="91"/>
        <v>190</v>
      </c>
      <c r="AI217" s="101">
        <f t="shared" si="91"/>
        <v>2881</v>
      </c>
      <c r="AJ217" s="101"/>
    </row>
    <row r="218" spans="1:36" s="103" customFormat="1" ht="3.95" customHeight="1">
      <c r="A218" s="99"/>
      <c r="B218" s="100"/>
      <c r="C218" s="101"/>
      <c r="D218" s="101"/>
      <c r="E218" s="101"/>
      <c r="F218" s="101"/>
      <c r="G218" s="101"/>
      <c r="H218" s="101"/>
      <c r="I218" s="25"/>
      <c r="J218" s="101"/>
      <c r="K218" s="101"/>
      <c r="L218" s="101"/>
      <c r="M218" s="101"/>
      <c r="N218" s="25"/>
      <c r="O218" s="101"/>
      <c r="P218" s="101"/>
      <c r="Q218" s="101"/>
      <c r="R218" s="101"/>
      <c r="S218" s="101"/>
      <c r="T218" s="101"/>
      <c r="U218" s="101"/>
      <c r="V218" s="101"/>
      <c r="W218" s="101"/>
      <c r="X218" s="101"/>
      <c r="Y218" s="25"/>
      <c r="Z218" s="101"/>
      <c r="AA218" s="101"/>
      <c r="AB218" s="25"/>
      <c r="AC218" s="101"/>
      <c r="AD218" s="101"/>
      <c r="AE218" s="101"/>
      <c r="AF218" s="101"/>
      <c r="AG218" s="101"/>
      <c r="AH218" s="101"/>
      <c r="AI218" s="101"/>
      <c r="AJ218" s="101"/>
    </row>
    <row r="219" spans="1:36" s="118" customFormat="1" ht="12">
      <c r="A219" s="112"/>
      <c r="B219" s="113" t="s">
        <v>214</v>
      </c>
      <c r="C219" s="114">
        <f>C217/$C217</f>
        <v>1</v>
      </c>
      <c r="D219" s="115"/>
      <c r="E219" s="116"/>
      <c r="F219" s="117">
        <f>F217/$C217</f>
        <v>7.1681764474202436E-2</v>
      </c>
      <c r="G219" s="117">
        <f t="shared" ref="G219:H219" si="92">G217/$C217</f>
        <v>5.513981882630957E-2</v>
      </c>
      <c r="H219" s="117">
        <f t="shared" si="92"/>
        <v>0.87317841669948804</v>
      </c>
      <c r="I219" s="63"/>
      <c r="J219" s="114">
        <f t="shared" ref="J219:M219" si="93">J217/$C217</f>
        <v>5.513981882630957E-2</v>
      </c>
      <c r="K219" s="114">
        <f t="shared" si="93"/>
        <v>0.35959038991729025</v>
      </c>
      <c r="L219" s="114">
        <f t="shared" si="93"/>
        <v>0.50925561244584483</v>
      </c>
      <c r="M219" s="114">
        <f t="shared" si="93"/>
        <v>7.6014178810555333E-2</v>
      </c>
      <c r="N219" s="63"/>
      <c r="O219" s="114">
        <f t="shared" ref="O219:X219" si="94">O217/$C217</f>
        <v>4.3324143363528949E-3</v>
      </c>
      <c r="P219" s="114">
        <f t="shared" si="94"/>
        <v>0.55927530523828284</v>
      </c>
      <c r="Q219" s="114">
        <f t="shared" si="94"/>
        <v>2.067743205986609E-2</v>
      </c>
      <c r="R219" s="114">
        <f t="shared" si="94"/>
        <v>3.9385584875935406E-4</v>
      </c>
      <c r="S219" s="114">
        <f t="shared" si="94"/>
        <v>0.10555336746750689</v>
      </c>
      <c r="T219" s="114">
        <f t="shared" si="94"/>
        <v>3.1508467900748325E-3</v>
      </c>
      <c r="U219" s="114">
        <f t="shared" si="94"/>
        <v>0.13509255612445845</v>
      </c>
      <c r="V219" s="114">
        <f t="shared" si="94"/>
        <v>4.3324143363528949E-3</v>
      </c>
      <c r="W219" s="114">
        <f t="shared" si="94"/>
        <v>0.12800315084679006</v>
      </c>
      <c r="X219" s="114">
        <f t="shared" si="94"/>
        <v>3.9188656951555732E-2</v>
      </c>
      <c r="Y219" s="63"/>
      <c r="Z219" s="114">
        <f t="shared" ref="Z219:AA219" si="95">Z217/$C217</f>
        <v>0.81981094919259556</v>
      </c>
      <c r="AA219" s="114">
        <f t="shared" si="95"/>
        <v>0.18018905080740449</v>
      </c>
      <c r="AB219" s="63"/>
      <c r="AC219" s="114">
        <f t="shared" ref="AC219:AI219" si="96">AC217/$C217</f>
        <v>4.1354864119732181E-2</v>
      </c>
      <c r="AD219" s="114">
        <f t="shared" si="96"/>
        <v>0.23670736510437179</v>
      </c>
      <c r="AE219" s="114">
        <f t="shared" si="96"/>
        <v>5.5927530523828275E-2</v>
      </c>
      <c r="AF219" s="114">
        <f t="shared" si="96"/>
        <v>2.1662071681764473E-2</v>
      </c>
      <c r="AG219" s="114">
        <f t="shared" si="96"/>
        <v>3.9582512800315085E-2</v>
      </c>
      <c r="AH219" s="114">
        <f t="shared" si="96"/>
        <v>3.7416305632138637E-2</v>
      </c>
      <c r="AI219" s="114">
        <f t="shared" si="96"/>
        <v>0.5673493501378496</v>
      </c>
      <c r="AJ219" s="116"/>
    </row>
    <row r="220" spans="1:36" s="103" customFormat="1">
      <c r="A220" s="99"/>
      <c r="B220" s="100"/>
      <c r="C220" s="101"/>
      <c r="D220" s="101"/>
      <c r="E220" s="101"/>
      <c r="F220" s="101"/>
      <c r="G220" s="101"/>
      <c r="H220" s="101"/>
      <c r="I220" s="25"/>
      <c r="J220" s="101"/>
      <c r="K220" s="101"/>
      <c r="L220" s="101"/>
      <c r="M220" s="101"/>
      <c r="N220" s="25"/>
      <c r="O220" s="101"/>
      <c r="P220" s="101"/>
      <c r="Q220" s="101"/>
      <c r="R220" s="101"/>
      <c r="S220" s="101"/>
      <c r="T220" s="101"/>
      <c r="U220" s="101"/>
      <c r="V220" s="101"/>
      <c r="W220" s="101"/>
      <c r="X220" s="101"/>
      <c r="Y220" s="25"/>
      <c r="Z220" s="101"/>
      <c r="AA220" s="101"/>
      <c r="AB220" s="25"/>
      <c r="AC220" s="101"/>
      <c r="AD220" s="101"/>
      <c r="AE220" s="101"/>
      <c r="AF220" s="101"/>
      <c r="AG220" s="101"/>
      <c r="AH220" s="101"/>
      <c r="AI220" s="101"/>
      <c r="AJ220" s="101"/>
    </row>
    <row r="221" spans="1:36" s="103" customFormat="1">
      <c r="A221" s="99">
        <v>2008</v>
      </c>
      <c r="B221" s="100" t="s">
        <v>213</v>
      </c>
      <c r="C221" s="101">
        <f>C211+C204+C197+C190+C183+C176+C169+C162+C155+C148+C141+C134+C127+C120+C113+C106+C99+C92+C85+C78+C71+C64+C57+C50+C43+C36+C29+C22+C15+C8</f>
        <v>6102</v>
      </c>
      <c r="D221" s="102"/>
      <c r="E221" s="101"/>
      <c r="F221" s="101">
        <f>F211+F204+F197+F190+F183+F176+F169+F162+F155+F148+F141+F134+F127+F120+F113+F106+F99+F92+F85+F78+F71+F64+F57+F50+F43+F36+F29+F22+F15+F8</f>
        <v>435</v>
      </c>
      <c r="G221" s="101">
        <f>G211+G204+G197+G190+G183+G176+G169+G162+G155+G148+G141+G134+G127+G120+G113+G106+G99+G92+G85+G78+G71+G64+G57+G50+G43+G36+G29+G22+G15+G8</f>
        <v>323</v>
      </c>
      <c r="H221" s="101">
        <f>H211+H204+H197+H190+H183+H176+H169+H162+H155+H148+H141+H134+H127+H120+H113+H106+H99+H92+H85+H78+H71+H64+H57+H50+H43+H36+H29+H22+H15+H8</f>
        <v>5344</v>
      </c>
      <c r="I221" s="25"/>
      <c r="J221" s="101">
        <f>J211+J204+J197+J190+J183+J176+J169+J162+J155+J148+J141+J134+J127+J120+J113+J106+J99+J92+J85+J78+J71+J64+J57+J50+J43+J36+J29+J22+J15+J8</f>
        <v>427</v>
      </c>
      <c r="K221" s="101">
        <f>K211+K204+K197+K190+K183+K176+K169+K162+K155+K148+K141+K134+K127+K120+K113+K106+K99+K92+K85+K78+K71+K64+K57+K50+K43+K36+K29+K22+K15+K8</f>
        <v>1966</v>
      </c>
      <c r="L221" s="101">
        <f>L211+L204+L197+L190+L183+L176+L169+L162+L155+L148+L141+L134+L127+L120+L113+L106+L99+L92+L85+L78+L71+L64+L57+L50+L43+L36+L29+L22+L15+L8</f>
        <v>3290</v>
      </c>
      <c r="M221" s="101">
        <f>M211+M204+M197+M190+M183+M176+M169+M162+M155+M148+M141+M134+M127+M120+M113+M106+M99+M92+M85+M78+M71+M64+M57+M50+M43+M36+M29+M22+M15+M8</f>
        <v>419</v>
      </c>
      <c r="N221" s="25"/>
      <c r="O221" s="101">
        <f t="shared" ref="O221:X221" si="97">O211+O204+O197+O190+O183+O176+O169+O162+O155+O148+O141+O134+O127+O120+O113+O106+O99+O92+O85+O78+O71+O64+O57+O50+O43+O36+O29+O22+O15+O8</f>
        <v>1347</v>
      </c>
      <c r="P221" s="101">
        <f t="shared" si="97"/>
        <v>2079</v>
      </c>
      <c r="Q221" s="101">
        <f t="shared" si="97"/>
        <v>30</v>
      </c>
      <c r="R221" s="101">
        <f t="shared" si="97"/>
        <v>206</v>
      </c>
      <c r="S221" s="101">
        <f t="shared" si="97"/>
        <v>521</v>
      </c>
      <c r="T221" s="101">
        <f t="shared" si="97"/>
        <v>26</v>
      </c>
      <c r="U221" s="101">
        <f t="shared" si="97"/>
        <v>771</v>
      </c>
      <c r="V221" s="101">
        <f t="shared" si="97"/>
        <v>57</v>
      </c>
      <c r="W221" s="101">
        <f t="shared" si="97"/>
        <v>930</v>
      </c>
      <c r="X221" s="101">
        <f t="shared" si="97"/>
        <v>135</v>
      </c>
      <c r="Y221" s="25"/>
      <c r="Z221" s="101">
        <f>Z211+Z204+Z197+Z190+Z183+Z176+Z169+Z162+Z155+Z148+Z141+Z134+Z127+Z120+Z113+Z106+Z99+Z92+Z85+Z78+Z71+Z64+Z57+Z50+Z43+Z36+Z29+Z22+Z15+Z8</f>
        <v>5022</v>
      </c>
      <c r="AA221" s="101">
        <f>AA211+AA204+AA197+AA190+AA183+AA176+AA169+AA162+AA155+AA148+AA141+AA134+AA127+AA120+AA113+AA106+AA99+AA92+AA85+AA78+AA71+AA64+AA57+AA50+AA43+AA36+AA29+AA22+AA15+AA8</f>
        <v>1080</v>
      </c>
      <c r="AB221" s="25"/>
      <c r="AC221" s="101">
        <f t="shared" ref="AC221:AI221" si="98">AC211+AC204+AC197+AC190+AC183+AC176+AC169+AC162+AC155+AC148+AC141+AC134+AC127+AC120+AC113+AC106+AC99+AC92+AC85+AC78+AC71+AC64+AC57+AC50+AC43+AC36+AC29+AC22+AC15+AC8</f>
        <v>349</v>
      </c>
      <c r="AD221" s="101">
        <f t="shared" si="98"/>
        <v>1304</v>
      </c>
      <c r="AE221" s="101">
        <f t="shared" si="98"/>
        <v>273</v>
      </c>
      <c r="AF221" s="101">
        <f t="shared" si="98"/>
        <v>148</v>
      </c>
      <c r="AG221" s="101">
        <f t="shared" si="98"/>
        <v>297</v>
      </c>
      <c r="AH221" s="101">
        <f t="shared" si="98"/>
        <v>379</v>
      </c>
      <c r="AI221" s="101">
        <f t="shared" si="98"/>
        <v>3352</v>
      </c>
      <c r="AJ221" s="101"/>
    </row>
    <row r="222" spans="1:36" s="103" customFormat="1" ht="3.95" customHeight="1">
      <c r="A222" s="99"/>
      <c r="B222" s="100"/>
      <c r="C222" s="101"/>
      <c r="D222" s="101"/>
      <c r="E222" s="101"/>
      <c r="F222" s="101"/>
      <c r="G222" s="101"/>
      <c r="H222" s="101"/>
      <c r="I222" s="25"/>
      <c r="J222" s="101"/>
      <c r="K222" s="101"/>
      <c r="L222" s="101"/>
      <c r="M222" s="101"/>
      <c r="N222" s="25"/>
      <c r="O222" s="101"/>
      <c r="P222" s="101"/>
      <c r="Q222" s="101"/>
      <c r="R222" s="101"/>
      <c r="S222" s="101"/>
      <c r="T222" s="101"/>
      <c r="U222" s="101"/>
      <c r="V222" s="101"/>
      <c r="W222" s="101"/>
      <c r="X222" s="101"/>
      <c r="Y222" s="25"/>
      <c r="Z222" s="101"/>
      <c r="AA222" s="101"/>
      <c r="AB222" s="25"/>
      <c r="AC222" s="101"/>
      <c r="AD222" s="101"/>
      <c r="AE222" s="101"/>
      <c r="AF222" s="101"/>
      <c r="AG222" s="101"/>
      <c r="AH222" s="101"/>
      <c r="AI222" s="101"/>
      <c r="AJ222" s="101"/>
    </row>
    <row r="223" spans="1:36" s="118" customFormat="1" ht="12">
      <c r="A223" s="112"/>
      <c r="B223" s="113" t="s">
        <v>214</v>
      </c>
      <c r="C223" s="114">
        <f>C221/$C221</f>
        <v>1</v>
      </c>
      <c r="D223" s="115"/>
      <c r="E223" s="116"/>
      <c r="F223" s="117">
        <f>F221/$C221</f>
        <v>7.128810226155359E-2</v>
      </c>
      <c r="G223" s="117">
        <f t="shared" ref="G223:H223" si="99">G221/$C221</f>
        <v>5.2933464437889217E-2</v>
      </c>
      <c r="H223" s="117">
        <f t="shared" si="99"/>
        <v>0.87577843330055716</v>
      </c>
      <c r="I223" s="63"/>
      <c r="J223" s="114">
        <f t="shared" ref="J223:M223" si="100">J221/$C221</f>
        <v>6.9977056702720419E-2</v>
      </c>
      <c r="K223" s="114">
        <f t="shared" si="100"/>
        <v>0.3221894460832514</v>
      </c>
      <c r="L223" s="114">
        <f t="shared" si="100"/>
        <v>0.53916748607014098</v>
      </c>
      <c r="M223" s="114">
        <f t="shared" si="100"/>
        <v>6.8666011143887248E-2</v>
      </c>
      <c r="N223" s="63"/>
      <c r="O223" s="114">
        <f t="shared" ref="O223:X223" si="101">O221/$C221</f>
        <v>0.2207472959685349</v>
      </c>
      <c r="P223" s="114">
        <f t="shared" si="101"/>
        <v>0.34070796460176989</v>
      </c>
      <c r="Q223" s="114">
        <f t="shared" si="101"/>
        <v>4.9164208456243851E-3</v>
      </c>
      <c r="R223" s="114">
        <f t="shared" si="101"/>
        <v>3.3759423139954114E-2</v>
      </c>
      <c r="S223" s="114">
        <f t="shared" si="101"/>
        <v>8.5381842019010154E-2</v>
      </c>
      <c r="T223" s="114">
        <f t="shared" si="101"/>
        <v>4.2608980662078005E-3</v>
      </c>
      <c r="U223" s="114">
        <f t="shared" si="101"/>
        <v>0.1263520157325467</v>
      </c>
      <c r="V223" s="114">
        <f t="shared" si="101"/>
        <v>9.3411996066863328E-3</v>
      </c>
      <c r="W223" s="114">
        <f t="shared" si="101"/>
        <v>0.15240904621435594</v>
      </c>
      <c r="X223" s="114">
        <f t="shared" si="101"/>
        <v>2.2123893805309734E-2</v>
      </c>
      <c r="Y223" s="63"/>
      <c r="Z223" s="114">
        <f t="shared" ref="Z223:AA223" si="102">Z221/$C221</f>
        <v>0.82300884955752207</v>
      </c>
      <c r="AA223" s="114">
        <f t="shared" si="102"/>
        <v>0.17699115044247787</v>
      </c>
      <c r="AB223" s="63"/>
      <c r="AC223" s="114">
        <f t="shared" ref="AC223:AI223" si="103">AC221/$C221</f>
        <v>5.719436250409702E-2</v>
      </c>
      <c r="AD223" s="114">
        <f t="shared" si="103"/>
        <v>0.21370042608980663</v>
      </c>
      <c r="AE223" s="114">
        <f t="shared" si="103"/>
        <v>4.4739429695181909E-2</v>
      </c>
      <c r="AF223" s="114">
        <f t="shared" si="103"/>
        <v>2.4254342838413635E-2</v>
      </c>
      <c r="AG223" s="114">
        <f t="shared" si="103"/>
        <v>4.8672566371681415E-2</v>
      </c>
      <c r="AH223" s="114">
        <f t="shared" si="103"/>
        <v>6.21107833497214E-2</v>
      </c>
      <c r="AI223" s="114">
        <f t="shared" si="103"/>
        <v>0.54932808915109799</v>
      </c>
      <c r="AJ223" s="116"/>
    </row>
    <row r="224" spans="1:36" s="103" customFormat="1">
      <c r="A224" s="99"/>
      <c r="B224" s="100"/>
      <c r="C224" s="101"/>
      <c r="D224" s="101"/>
      <c r="E224" s="101"/>
      <c r="F224" s="101"/>
      <c r="G224" s="101"/>
      <c r="H224" s="101"/>
      <c r="I224" s="25"/>
      <c r="J224" s="101"/>
      <c r="K224" s="101"/>
      <c r="L224" s="101"/>
      <c r="M224" s="101"/>
      <c r="N224" s="25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25"/>
      <c r="Z224" s="101"/>
      <c r="AA224" s="101"/>
      <c r="AB224" s="25"/>
      <c r="AC224" s="101"/>
      <c r="AD224" s="101"/>
      <c r="AE224" s="101"/>
      <c r="AF224" s="101"/>
      <c r="AG224" s="101"/>
      <c r="AH224" s="101"/>
      <c r="AI224" s="101"/>
      <c r="AJ224" s="101"/>
    </row>
    <row r="225" spans="1:36" s="103" customFormat="1">
      <c r="A225" s="99">
        <v>2009</v>
      </c>
      <c r="B225" s="100" t="s">
        <v>213</v>
      </c>
      <c r="C225" s="101">
        <f>C212+C205+C198+C191+C184+C177+C170+C163+C156+C149+C142+C135+C128+C121+C114+C107+C100+C93+C86+C79+C72+C65+C58+C51+C44+C37+C30+C23+C16+C9</f>
        <v>4274</v>
      </c>
      <c r="D225" s="102"/>
      <c r="E225" s="101"/>
      <c r="F225" s="101">
        <f>F212+F205+F198+F191+F184+F177+F170+F163+F156+F149+F142+F135+F128+F121+F114+F107+F100+F93+F86+F79+F72+F65+F58+F51+F44+F37+F30+F23+F16+F9</f>
        <v>371</v>
      </c>
      <c r="G225" s="101">
        <f>G212+G205+G198+G191+G184+G177+G170+G163+G156+G149+G142+G135+G128+G121+G114+G107+G100+G93+G86+G79+G72+G65+G58+G51+G44+G37+G30+G23+G16+G9</f>
        <v>304</v>
      </c>
      <c r="H225" s="101">
        <f>H212+H205+H198+H191+H184+H177+H170+H163+H156+H149+H142+H135+H128+H121+H114+H107+H100+H93+H86+H79+H72+H65+H58+H51+H44+H37+H30+H23+H16+H9</f>
        <v>3599</v>
      </c>
      <c r="I225" s="25"/>
      <c r="J225" s="101">
        <f>J212+J205+J198+J191+J184+J177+J170+J163+J156+J149+J142+J135+J128+J121+J114+J107+J100+J93+J86+J79+J72+J65+J58+J51+J44+J37+J30+J23+J16+J9</f>
        <v>263</v>
      </c>
      <c r="K225" s="101">
        <f>K212+K205+K198+K191+K184+K177+K170+K163+K156+K149+K142+K135+K128+K121+K114+K107+K100+K93+K86+K79+K72+K65+K58+K51+K44+K37+K30+K23+K16+K9</f>
        <v>1374</v>
      </c>
      <c r="L225" s="101">
        <f>L212+L205+L198+L191+L184+L177+L170+L163+L156+L149+L142+L135+L128+L121+L114+L107+L100+L93+L86+L79+L72+L65+L58+L51+L44+L37+L30+L23+L16+L9</f>
        <v>2277</v>
      </c>
      <c r="M225" s="101">
        <f>M212+M205+M198+M191+M184+M177+M170+M163+M156+M149+M142+M135+M128+M121+M114+M107+M100+M93+M86+M79+M72+M65+M58+M51+M44+M37+M30+M23+M16+M9</f>
        <v>360</v>
      </c>
      <c r="N225" s="25"/>
      <c r="O225" s="101">
        <f t="shared" ref="O225:X225" si="104">O212+O205+O198+O191+O184+O177+O170+O163+O156+O149+O142+O135+O128+O121+O114+O107+O100+O93+O86+O79+O72+O65+O58+O51+O44+O37+O30+O23+O16+O9</f>
        <v>2233</v>
      </c>
      <c r="P225" s="101">
        <f t="shared" si="104"/>
        <v>195</v>
      </c>
      <c r="Q225" s="101">
        <f t="shared" si="104"/>
        <v>6</v>
      </c>
      <c r="R225" s="101">
        <f t="shared" si="104"/>
        <v>485</v>
      </c>
      <c r="S225" s="101">
        <f t="shared" si="104"/>
        <v>57</v>
      </c>
      <c r="T225" s="101">
        <f t="shared" si="104"/>
        <v>6</v>
      </c>
      <c r="U225" s="101">
        <f t="shared" si="104"/>
        <v>504</v>
      </c>
      <c r="V225" s="101">
        <f t="shared" si="104"/>
        <v>131</v>
      </c>
      <c r="W225" s="101">
        <f t="shared" si="104"/>
        <v>655</v>
      </c>
      <c r="X225" s="101">
        <f t="shared" si="104"/>
        <v>2</v>
      </c>
      <c r="Y225" s="25"/>
      <c r="Z225" s="101">
        <f>Z212+Z205+Z198+Z191+Z184+Z177+Z170+Z163+Z156+Z149+Z142+Z135+Z128+Z121+Z114+Z107+Z100+Z93+Z86+Z79+Z72+Z65+Z58+Z51+Z44+Z37+Z30+Z23+Z16+Z9</f>
        <v>3465</v>
      </c>
      <c r="AA225" s="101">
        <f>AA212+AA205+AA198+AA191+AA184+AA177+AA170+AA163+AA156+AA149+AA142+AA135+AA128+AA121+AA114+AA107+AA100+AA93+AA86+AA79+AA72+AA65+AA58+AA51+AA44+AA37+AA30+AA23+AA16+AA9</f>
        <v>809</v>
      </c>
      <c r="AB225" s="25"/>
      <c r="AC225" s="101">
        <f t="shared" ref="AC225:AI225" si="105">AC212+AC205+AC198+AC191+AC184+AC177+AC170+AC163+AC156+AC149+AC142+AC135+AC128+AC121+AC114+AC107+AC100+AC93+AC86+AC79+AC72+AC65+AC58+AC51+AC44+AC37+AC30+AC23+AC16+AC9</f>
        <v>241</v>
      </c>
      <c r="AD225" s="101">
        <f t="shared" si="105"/>
        <v>973</v>
      </c>
      <c r="AE225" s="101">
        <f t="shared" si="105"/>
        <v>204</v>
      </c>
      <c r="AF225" s="101">
        <f t="shared" si="105"/>
        <v>111</v>
      </c>
      <c r="AG225" s="101">
        <f t="shared" si="105"/>
        <v>300</v>
      </c>
      <c r="AH225" s="101">
        <f t="shared" si="105"/>
        <v>257</v>
      </c>
      <c r="AI225" s="101">
        <f t="shared" si="105"/>
        <v>2188</v>
      </c>
      <c r="AJ225" s="101"/>
    </row>
    <row r="226" spans="1:36" s="103" customFormat="1" ht="3.95" customHeight="1">
      <c r="A226" s="99"/>
      <c r="B226" s="100"/>
      <c r="C226" s="101"/>
      <c r="D226" s="101"/>
      <c r="E226" s="101"/>
      <c r="F226" s="101"/>
      <c r="G226" s="101"/>
      <c r="H226" s="101"/>
      <c r="I226" s="25"/>
      <c r="J226" s="101"/>
      <c r="K226" s="101"/>
      <c r="L226" s="101"/>
      <c r="M226" s="101"/>
      <c r="N226" s="25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25"/>
      <c r="Z226" s="101"/>
      <c r="AA226" s="101"/>
      <c r="AB226" s="25"/>
      <c r="AC226" s="101"/>
      <c r="AD226" s="101"/>
      <c r="AE226" s="101"/>
      <c r="AF226" s="101"/>
      <c r="AG226" s="101"/>
      <c r="AH226" s="101"/>
      <c r="AI226" s="101"/>
      <c r="AJ226" s="101"/>
    </row>
    <row r="227" spans="1:36" s="118" customFormat="1" ht="12">
      <c r="A227" s="112"/>
      <c r="B227" s="113" t="s">
        <v>214</v>
      </c>
      <c r="C227" s="114">
        <f>C225/$C225</f>
        <v>1</v>
      </c>
      <c r="D227" s="115"/>
      <c r="E227" s="116"/>
      <c r="F227" s="117">
        <f>F225/$C225</f>
        <v>8.6803930744033697E-2</v>
      </c>
      <c r="G227" s="117">
        <f t="shared" ref="G227:H227" si="106">G225/$C225</f>
        <v>7.112774918109499E-2</v>
      </c>
      <c r="H227" s="117">
        <f t="shared" si="106"/>
        <v>0.84206832007487131</v>
      </c>
      <c r="I227" s="63"/>
      <c r="J227" s="114">
        <f t="shared" ref="J227:M227" si="107">J225/$C225</f>
        <v>6.1534861956013105E-2</v>
      </c>
      <c r="K227" s="114">
        <f t="shared" si="107"/>
        <v>0.32147870846981752</v>
      </c>
      <c r="L227" s="114">
        <f t="shared" si="107"/>
        <v>0.53275620028076742</v>
      </c>
      <c r="M227" s="114">
        <f t="shared" si="107"/>
        <v>8.4230229293401959E-2</v>
      </c>
      <c r="N227" s="63"/>
      <c r="O227" s="114">
        <f t="shared" ref="O227:X227" si="108">O225/$C225</f>
        <v>0.52246139447824047</v>
      </c>
      <c r="P227" s="114">
        <f t="shared" si="108"/>
        <v>4.5624707533926064E-2</v>
      </c>
      <c r="Q227" s="114">
        <f t="shared" si="108"/>
        <v>1.4038371548900327E-3</v>
      </c>
      <c r="R227" s="114">
        <f t="shared" si="108"/>
        <v>0.11347683668694432</v>
      </c>
      <c r="S227" s="114">
        <f t="shared" si="108"/>
        <v>1.3336452971455311E-2</v>
      </c>
      <c r="T227" s="114">
        <f t="shared" si="108"/>
        <v>1.4038371548900327E-3</v>
      </c>
      <c r="U227" s="114">
        <f t="shared" si="108"/>
        <v>0.11792232101076275</v>
      </c>
      <c r="V227" s="114">
        <f t="shared" si="108"/>
        <v>3.0650444548432382E-2</v>
      </c>
      <c r="W227" s="114">
        <f t="shared" si="108"/>
        <v>0.15325222274216191</v>
      </c>
      <c r="X227" s="114">
        <f t="shared" si="108"/>
        <v>4.6794571829667761E-4</v>
      </c>
      <c r="Y227" s="63"/>
      <c r="Z227" s="114">
        <f t="shared" ref="Z227:AA227" si="109">Z225/$C225</f>
        <v>0.8107159569489939</v>
      </c>
      <c r="AA227" s="114">
        <f t="shared" si="109"/>
        <v>0.18928404305100607</v>
      </c>
      <c r="AB227" s="63"/>
      <c r="AC227" s="114">
        <f t="shared" ref="AC227:AI227" si="110">AC225/$C225</f>
        <v>5.638745905474965E-2</v>
      </c>
      <c r="AD227" s="114">
        <f t="shared" si="110"/>
        <v>0.22765559195133364</v>
      </c>
      <c r="AE227" s="114">
        <f t="shared" si="110"/>
        <v>4.7730463266261111E-2</v>
      </c>
      <c r="AF227" s="114">
        <f t="shared" si="110"/>
        <v>2.5970987365465607E-2</v>
      </c>
      <c r="AG227" s="114">
        <f t="shared" si="110"/>
        <v>7.0191857744501637E-2</v>
      </c>
      <c r="AH227" s="114">
        <f t="shared" si="110"/>
        <v>6.0131024801123069E-2</v>
      </c>
      <c r="AI227" s="114">
        <f t="shared" si="110"/>
        <v>0.51193261581656524</v>
      </c>
      <c r="AJ227" s="116"/>
    </row>
    <row r="228" spans="1:36" s="103" customFormat="1">
      <c r="A228" s="99"/>
      <c r="B228" s="100"/>
      <c r="C228" s="101"/>
      <c r="D228" s="101"/>
      <c r="E228" s="101"/>
      <c r="F228" s="101"/>
      <c r="G228" s="101"/>
      <c r="H228" s="101"/>
      <c r="I228" s="25"/>
      <c r="J228" s="101"/>
      <c r="K228" s="101"/>
      <c r="L228" s="101"/>
      <c r="M228" s="101"/>
      <c r="N228" s="25"/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25"/>
      <c r="Z228" s="101"/>
      <c r="AA228" s="101"/>
      <c r="AB228" s="25"/>
      <c r="AC228" s="101"/>
      <c r="AD228" s="101"/>
      <c r="AE228" s="101"/>
      <c r="AF228" s="101"/>
      <c r="AG228" s="101"/>
      <c r="AH228" s="101"/>
      <c r="AI228" s="101"/>
      <c r="AJ228" s="101"/>
    </row>
    <row r="229" spans="1:36" s="103" customFormat="1">
      <c r="A229" s="99">
        <v>2010</v>
      </c>
      <c r="B229" s="100" t="s">
        <v>213</v>
      </c>
      <c r="C229" s="101">
        <f>C213+C206+C199+C192+C185+C178+C171+C164+C157+C150+C143+C136+C129+C122+C115+C108+C101+C94+C87+C80+C73+C66+C59+C52+C45+C38+C31+C24+C17+C10</f>
        <v>4142</v>
      </c>
      <c r="D229" s="102"/>
      <c r="E229" s="101"/>
      <c r="F229" s="101">
        <f>F213+F206+F199+F192+F185+F178+F171+F164+F157+F150+F143+F136+F129+F122+F115+F108+F101+F94+F87+F80+F73+F66+F59+F52+F45+F38+F31+F24+F17+F10</f>
        <v>407</v>
      </c>
      <c r="G229" s="101">
        <f>G213+G206+G199+G192+G185+G178+G171+G164+G157+G150+G143+G136+G129+G122+G115+G108+G101+G94+G87+G80+G73+G66+G59+G52+G45+G38+G31+G24+G17+G10</f>
        <v>446</v>
      </c>
      <c r="H229" s="101">
        <f>H213+H206+H199+H192+H185+H178+H171+H164+H157+H150+H143+H136+H129+H122+H115+H108+H101+H94+H87+H80+H73+H66+H59+H52+H45+H38+H31+H24+H17+H10</f>
        <v>3289</v>
      </c>
      <c r="I229" s="25"/>
      <c r="J229" s="101">
        <f>J213+J206+J199+J192+J185+J178+J171+J164+J157+J150+J143+J136+J129+J122+J115+J108+J101+J94+J87+J80+J73+J66+J59+J52+J45+J38+J31+J24+J17+J10</f>
        <v>317</v>
      </c>
      <c r="K229" s="101">
        <f>K213+K206+K199+K192+K185+K178+K171+K164+K157+K150+K143+K136+K129+K122+K115+K108+K101+K94+K87+K80+K73+K66+K59+K52+K45+K38+K31+K24+K17+K10</f>
        <v>1410</v>
      </c>
      <c r="L229" s="101">
        <f>L213+L206+L199+L192+L185+L178+L171+L164+L157+L150+L143+L136+L129+L122+L115+L108+L101+L94+L87+L80+L73+L66+L59+L52+L45+L38+L31+L24+L17+L10</f>
        <v>2125</v>
      </c>
      <c r="M229" s="101">
        <f>M213+M206+M199+M192+M185+M178+M171+M164+M157+M150+M143+M136+M129+M122+M115+M108+M101+M94+M87+M80+M73+M66+M59+M52+M45+M38+M31+M24+M17+M10</f>
        <v>290</v>
      </c>
      <c r="N229" s="25"/>
      <c r="O229" s="101">
        <f t="shared" ref="O229:X229" si="111">O213+O206+O199+O192+O185+O178+O171+O164+O157+O150+O143+O136+O129+O122+O115+O108+O101+O94+O87+O80+O73+O66+O59+O52+O45+O38+O31+O24+O17+O10</f>
        <v>3</v>
      </c>
      <c r="P229" s="101">
        <f t="shared" si="111"/>
        <v>2026</v>
      </c>
      <c r="Q229" s="101">
        <f t="shared" si="111"/>
        <v>99</v>
      </c>
      <c r="R229" s="101">
        <f t="shared" si="111"/>
        <v>5</v>
      </c>
      <c r="S229" s="101">
        <f t="shared" si="111"/>
        <v>511</v>
      </c>
      <c r="T229" s="101">
        <f t="shared" si="111"/>
        <v>23</v>
      </c>
      <c r="U229" s="101">
        <f t="shared" si="111"/>
        <v>626</v>
      </c>
      <c r="V229" s="101">
        <f t="shared" si="111"/>
        <v>3</v>
      </c>
      <c r="W229" s="101">
        <f t="shared" si="111"/>
        <v>708</v>
      </c>
      <c r="X229" s="101">
        <f t="shared" si="111"/>
        <v>138</v>
      </c>
      <c r="Y229" s="25"/>
      <c r="Z229" s="101">
        <f>Z213+Z206+Z199+Z192+Z185+Z178+Z171+Z164+Z157+Z150+Z143+Z136+Z129+Z122+Z115+Z108+Z101+Z94+Z87+Z80+Z73+Z66+Z59+Z52+Z45+Z38+Z31+Z24+Z17+Z10</f>
        <v>3310</v>
      </c>
      <c r="AA229" s="101">
        <f>AA213+AA206+AA199+AA192+AA185+AA178+AA171+AA164+AA157+AA150+AA143+AA136+AA129+AA122+AA115+AA108+AA101+AA94+AA87+AA80+AA73+AA66+AA59+AA52+AA45+AA38+AA31+AA24+AA17+AA10</f>
        <v>832</v>
      </c>
      <c r="AB229" s="25"/>
      <c r="AC229" s="101">
        <f t="shared" ref="AC229:AI229" si="112">AC213+AC206+AC199+AC192+AC185+AC178+AC171+AC164+AC157+AC150+AC143+AC136+AC129+AC122+AC115+AC108+AC101+AC94+AC87+AC80+AC73+AC66+AC59+AC52+AC45+AC38+AC31+AC24+AC17+AC10</f>
        <v>229</v>
      </c>
      <c r="AD229" s="101">
        <f t="shared" si="112"/>
        <v>951</v>
      </c>
      <c r="AE229" s="101">
        <f t="shared" si="112"/>
        <v>187</v>
      </c>
      <c r="AF229" s="101">
        <f t="shared" si="112"/>
        <v>44</v>
      </c>
      <c r="AG229" s="101">
        <f t="shared" si="112"/>
        <v>362</v>
      </c>
      <c r="AH229" s="101">
        <f t="shared" si="112"/>
        <v>152</v>
      </c>
      <c r="AI229" s="101">
        <f t="shared" si="112"/>
        <v>2217</v>
      </c>
      <c r="AJ229" s="101"/>
    </row>
    <row r="230" spans="1:36" s="103" customFormat="1" ht="3.95" customHeight="1">
      <c r="A230" s="99"/>
      <c r="B230" s="100"/>
      <c r="C230" s="101"/>
      <c r="D230" s="101"/>
      <c r="E230" s="101"/>
      <c r="F230" s="101"/>
      <c r="G230" s="101"/>
      <c r="H230" s="101"/>
      <c r="I230" s="25"/>
      <c r="J230" s="101"/>
      <c r="K230" s="101"/>
      <c r="L230" s="101"/>
      <c r="M230" s="101"/>
      <c r="N230" s="25"/>
      <c r="O230" s="101"/>
      <c r="P230" s="101"/>
      <c r="Q230" s="101"/>
      <c r="R230" s="101"/>
      <c r="S230" s="101"/>
      <c r="T230" s="101"/>
      <c r="U230" s="101"/>
      <c r="V230" s="101"/>
      <c r="W230" s="101"/>
      <c r="X230" s="101"/>
      <c r="Y230" s="25"/>
      <c r="Z230" s="101"/>
      <c r="AA230" s="101"/>
      <c r="AB230" s="25"/>
      <c r="AC230" s="101"/>
      <c r="AD230" s="101"/>
      <c r="AE230" s="101"/>
      <c r="AF230" s="101"/>
      <c r="AG230" s="101"/>
      <c r="AH230" s="101"/>
      <c r="AI230" s="101"/>
      <c r="AJ230" s="101"/>
    </row>
    <row r="231" spans="1:36" s="118" customFormat="1" ht="12">
      <c r="A231" s="112"/>
      <c r="B231" s="113" t="s">
        <v>214</v>
      </c>
      <c r="C231" s="114">
        <f>C229/$C229</f>
        <v>1</v>
      </c>
      <c r="D231" s="115"/>
      <c r="E231" s="116"/>
      <c r="F231" s="117">
        <f>F229/$C229</f>
        <v>9.8261709319169485E-2</v>
      </c>
      <c r="G231" s="117">
        <f t="shared" ref="G231:H231" si="113">G229/$C229</f>
        <v>0.10767745050700145</v>
      </c>
      <c r="H231" s="117">
        <f t="shared" si="113"/>
        <v>0.79406084017382905</v>
      </c>
      <c r="I231" s="63"/>
      <c r="J231" s="114">
        <f t="shared" ref="J231:M231" si="114">J229/$C229</f>
        <v>7.6533075808788029E-2</v>
      </c>
      <c r="K231" s="114">
        <f t="shared" si="114"/>
        <v>0.34041525832930952</v>
      </c>
      <c r="L231" s="114">
        <f t="shared" si="114"/>
        <v>0.5130371801062289</v>
      </c>
      <c r="M231" s="114">
        <f t="shared" si="114"/>
        <v>7.0014485755673594E-2</v>
      </c>
      <c r="N231" s="63"/>
      <c r="O231" s="114">
        <f t="shared" ref="O231:X231" si="115">O229/$C229</f>
        <v>7.2428778367938191E-4</v>
      </c>
      <c r="P231" s="114">
        <f t="shared" si="115"/>
        <v>0.48913568324480927</v>
      </c>
      <c r="Q231" s="114">
        <f t="shared" si="115"/>
        <v>2.3901496861419604E-2</v>
      </c>
      <c r="R231" s="114">
        <f t="shared" si="115"/>
        <v>1.2071463061323032E-3</v>
      </c>
      <c r="S231" s="114">
        <f t="shared" si="115"/>
        <v>0.12337035248672139</v>
      </c>
      <c r="T231" s="114">
        <f t="shared" si="115"/>
        <v>5.5528730082085951E-3</v>
      </c>
      <c r="U231" s="114">
        <f t="shared" si="115"/>
        <v>0.15113471752776436</v>
      </c>
      <c r="V231" s="114">
        <f t="shared" si="115"/>
        <v>7.2428778367938191E-4</v>
      </c>
      <c r="W231" s="114">
        <f t="shared" si="115"/>
        <v>0.17093191694833415</v>
      </c>
      <c r="X231" s="114">
        <f t="shared" si="115"/>
        <v>3.3317238049251567E-2</v>
      </c>
      <c r="Y231" s="63"/>
      <c r="Z231" s="114">
        <f t="shared" ref="Z231:AA231" si="116">Z229/$C229</f>
        <v>0.79913085465958478</v>
      </c>
      <c r="AA231" s="114">
        <f t="shared" si="116"/>
        <v>0.20086914534041525</v>
      </c>
      <c r="AB231" s="63"/>
      <c r="AC231" s="114">
        <f t="shared" ref="AC231:AI231" si="117">AC229/$C229</f>
        <v>5.5287300820859489E-2</v>
      </c>
      <c r="AD231" s="114">
        <f t="shared" si="117"/>
        <v>0.22959922742636407</v>
      </c>
      <c r="AE231" s="114">
        <f t="shared" si="117"/>
        <v>4.5147271849348143E-2</v>
      </c>
      <c r="AF231" s="114">
        <f t="shared" si="117"/>
        <v>1.0622887493964268E-2</v>
      </c>
      <c r="AG231" s="114">
        <f t="shared" si="117"/>
        <v>8.7397392563978757E-2</v>
      </c>
      <c r="AH231" s="114">
        <f t="shared" si="117"/>
        <v>3.669724770642202E-2</v>
      </c>
      <c r="AI231" s="114">
        <f t="shared" si="117"/>
        <v>0.53524867213906324</v>
      </c>
      <c r="AJ231" s="116"/>
    </row>
    <row r="232" spans="1:36" s="103" customFormat="1">
      <c r="A232" s="99"/>
      <c r="B232" s="100"/>
      <c r="C232" s="101"/>
      <c r="D232" s="101"/>
      <c r="E232" s="101"/>
      <c r="F232" s="101"/>
      <c r="G232" s="101"/>
      <c r="H232" s="101"/>
      <c r="I232" s="25"/>
      <c r="J232" s="101"/>
      <c r="K232" s="101"/>
      <c r="L232" s="101"/>
      <c r="M232" s="101"/>
      <c r="N232" s="25"/>
      <c r="O232" s="101"/>
      <c r="P232" s="101"/>
      <c r="Q232" s="101"/>
      <c r="R232" s="101"/>
      <c r="S232" s="101"/>
      <c r="T232" s="101"/>
      <c r="U232" s="101"/>
      <c r="V232" s="101"/>
      <c r="W232" s="101"/>
      <c r="X232" s="101"/>
      <c r="Y232" s="25"/>
      <c r="Z232" s="101"/>
      <c r="AA232" s="101"/>
      <c r="AB232" s="25"/>
      <c r="AC232" s="101"/>
      <c r="AD232" s="101"/>
      <c r="AE232" s="101"/>
      <c r="AF232" s="101"/>
      <c r="AG232" s="101"/>
      <c r="AH232" s="101"/>
      <c r="AI232" s="101"/>
      <c r="AJ232" s="101"/>
    </row>
    <row r="233" spans="1:36" s="103" customFormat="1" ht="3.95" customHeight="1">
      <c r="A233" s="99"/>
      <c r="B233" s="100"/>
      <c r="C233" s="32"/>
      <c r="D233" s="25"/>
      <c r="E233" s="101"/>
      <c r="F233" s="32"/>
      <c r="G233" s="32"/>
      <c r="H233" s="32"/>
      <c r="I233" s="25"/>
      <c r="J233" s="32"/>
      <c r="K233" s="32"/>
      <c r="L233" s="32"/>
      <c r="M233" s="32"/>
      <c r="N233" s="25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25"/>
      <c r="Z233" s="32"/>
      <c r="AA233" s="32"/>
      <c r="AB233" s="25"/>
      <c r="AC233" s="32"/>
      <c r="AD233" s="32"/>
      <c r="AE233" s="32"/>
      <c r="AF233" s="32"/>
      <c r="AG233" s="32"/>
      <c r="AH233" s="32"/>
      <c r="AI233" s="32"/>
      <c r="AJ233" s="101"/>
    </row>
    <row r="234" spans="1:36" s="106" customFormat="1">
      <c r="A234" s="127" t="str">
        <f>"  Total "&amp;B229</f>
        <v xml:space="preserve">  Total Totals:</v>
      </c>
      <c r="B234" s="127"/>
      <c r="C234" s="104">
        <f>C217+C221+C225+C229</f>
        <v>19596</v>
      </c>
      <c r="D234" s="105"/>
      <c r="E234" s="104"/>
      <c r="F234" s="104">
        <f>F217+F221+F225+F229</f>
        <v>1577</v>
      </c>
      <c r="G234" s="104">
        <f t="shared" ref="G234:H234" si="118">G217+G221+G225+G229</f>
        <v>1353</v>
      </c>
      <c r="H234" s="104">
        <f t="shared" si="118"/>
        <v>16666</v>
      </c>
      <c r="I234" s="51"/>
      <c r="J234" s="104">
        <f t="shared" ref="J234:M234" si="119">J217+J221+J225+J229</f>
        <v>1287</v>
      </c>
      <c r="K234" s="104">
        <f t="shared" si="119"/>
        <v>6576</v>
      </c>
      <c r="L234" s="104">
        <f t="shared" si="119"/>
        <v>10278</v>
      </c>
      <c r="M234" s="104">
        <f t="shared" si="119"/>
        <v>1455</v>
      </c>
      <c r="N234" s="51"/>
      <c r="O234" s="104">
        <f t="shared" ref="O234:X234" si="120">O217+O221+O225+O229</f>
        <v>3605</v>
      </c>
      <c r="P234" s="104">
        <f t="shared" si="120"/>
        <v>7140</v>
      </c>
      <c r="Q234" s="104">
        <f t="shared" si="120"/>
        <v>240</v>
      </c>
      <c r="R234" s="104">
        <f t="shared" si="120"/>
        <v>698</v>
      </c>
      <c r="S234" s="104">
        <f t="shared" si="120"/>
        <v>1625</v>
      </c>
      <c r="T234" s="104">
        <f t="shared" si="120"/>
        <v>71</v>
      </c>
      <c r="U234" s="104">
        <f t="shared" si="120"/>
        <v>2587</v>
      </c>
      <c r="V234" s="104">
        <f t="shared" si="120"/>
        <v>213</v>
      </c>
      <c r="W234" s="104">
        <f t="shared" si="120"/>
        <v>2943</v>
      </c>
      <c r="X234" s="104">
        <f t="shared" si="120"/>
        <v>474</v>
      </c>
      <c r="Y234" s="51"/>
      <c r="Z234" s="104">
        <f t="shared" ref="Z234:AA234" si="121">Z217+Z221+Z225+Z229</f>
        <v>15960</v>
      </c>
      <c r="AA234" s="104">
        <f t="shared" si="121"/>
        <v>3636</v>
      </c>
      <c r="AB234" s="51"/>
      <c r="AC234" s="104">
        <f t="shared" ref="AC234:AI234" si="122">AC217+AC221+AC225+AC229</f>
        <v>1029</v>
      </c>
      <c r="AD234" s="104">
        <f t="shared" si="122"/>
        <v>4430</v>
      </c>
      <c r="AE234" s="104">
        <f t="shared" si="122"/>
        <v>948</v>
      </c>
      <c r="AF234" s="104">
        <f t="shared" si="122"/>
        <v>413</v>
      </c>
      <c r="AG234" s="104">
        <f t="shared" si="122"/>
        <v>1160</v>
      </c>
      <c r="AH234" s="104">
        <f t="shared" si="122"/>
        <v>978</v>
      </c>
      <c r="AI234" s="104">
        <f t="shared" si="122"/>
        <v>10638</v>
      </c>
      <c r="AJ234" s="104"/>
    </row>
    <row r="235" spans="1:36" s="103" customFormat="1" ht="3.95" customHeight="1" thickBot="1">
      <c r="A235" s="99"/>
      <c r="B235" s="100"/>
      <c r="C235" s="59"/>
      <c r="D235" s="25"/>
      <c r="E235" s="101"/>
      <c r="F235" s="59"/>
      <c r="G235" s="59"/>
      <c r="H235" s="59"/>
      <c r="I235" s="25"/>
      <c r="J235" s="59"/>
      <c r="K235" s="59"/>
      <c r="L235" s="59"/>
      <c r="M235" s="59"/>
      <c r="N235" s="25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25"/>
      <c r="Z235" s="59"/>
      <c r="AA235" s="59"/>
      <c r="AB235" s="25"/>
      <c r="AC235" s="59"/>
      <c r="AD235" s="59"/>
      <c r="AE235" s="59"/>
      <c r="AF235" s="59"/>
      <c r="AG235" s="59"/>
      <c r="AH235" s="59"/>
      <c r="AI235" s="59"/>
      <c r="AJ235" s="101"/>
    </row>
    <row r="236" spans="1:36" s="118" customFormat="1" ht="12.75" thickTop="1">
      <c r="A236" s="112"/>
      <c r="B236" s="113" t="s">
        <v>214</v>
      </c>
      <c r="C236" s="114">
        <f>C234/$C234</f>
        <v>1</v>
      </c>
      <c r="D236" s="115"/>
      <c r="E236" s="116"/>
      <c r="F236" s="114">
        <f>F234/$C234</f>
        <v>8.0475607266789137E-2</v>
      </c>
      <c r="G236" s="114">
        <f t="shared" ref="G236:H236" si="123">G234/$C234</f>
        <v>6.904470300061237E-2</v>
      </c>
      <c r="H236" s="114">
        <f t="shared" si="123"/>
        <v>0.85047968973259847</v>
      </c>
      <c r="I236" s="63"/>
      <c r="J236" s="114">
        <f t="shared" ref="J236:M236" si="124">J234/$C234</f>
        <v>6.5676668707899566E-2</v>
      </c>
      <c r="K236" s="114">
        <f t="shared" si="124"/>
        <v>0.33557868952847519</v>
      </c>
      <c r="L236" s="114">
        <f t="shared" si="124"/>
        <v>0.52449479485609307</v>
      </c>
      <c r="M236" s="114">
        <f t="shared" si="124"/>
        <v>7.4249846907532155E-2</v>
      </c>
      <c r="N236" s="63"/>
      <c r="O236" s="114">
        <f t="shared" ref="O236:X236" si="125">O234/$C234</f>
        <v>0.18396611553378239</v>
      </c>
      <c r="P236" s="114">
        <f t="shared" si="125"/>
        <v>0.36436007348438459</v>
      </c>
      <c r="Q236" s="114">
        <f t="shared" si="125"/>
        <v>1.2247397428046539E-2</v>
      </c>
      <c r="R236" s="114">
        <f t="shared" si="125"/>
        <v>3.5619514186568689E-2</v>
      </c>
      <c r="S236" s="114">
        <f t="shared" si="125"/>
        <v>8.2925086752398444E-2</v>
      </c>
      <c r="T236" s="114">
        <f t="shared" si="125"/>
        <v>3.6231884057971015E-3</v>
      </c>
      <c r="U236" s="114">
        <f t="shared" si="125"/>
        <v>0.13201673810981834</v>
      </c>
      <c r="V236" s="114">
        <f t="shared" si="125"/>
        <v>1.0869565217391304E-2</v>
      </c>
      <c r="W236" s="114">
        <f t="shared" si="125"/>
        <v>0.15018371096142069</v>
      </c>
      <c r="X236" s="114">
        <f t="shared" si="125"/>
        <v>2.4188609920391915E-2</v>
      </c>
      <c r="Y236" s="63"/>
      <c r="Z236" s="114">
        <f t="shared" ref="Z236:AA236" si="126">Z234/$C234</f>
        <v>0.81445192896509488</v>
      </c>
      <c r="AA236" s="114">
        <f t="shared" si="126"/>
        <v>0.18554807103490509</v>
      </c>
      <c r="AB236" s="63"/>
      <c r="AC236" s="114">
        <f t="shared" ref="AC236:AI236" si="127">AC234/$C234</f>
        <v>5.251071647274954E-2</v>
      </c>
      <c r="AD236" s="114">
        <f t="shared" si="127"/>
        <v>0.2260665441926924</v>
      </c>
      <c r="AE236" s="114">
        <f t="shared" si="127"/>
        <v>4.8377219840783831E-2</v>
      </c>
      <c r="AF236" s="114">
        <f t="shared" si="127"/>
        <v>2.1075729740763421E-2</v>
      </c>
      <c r="AG236" s="114">
        <f t="shared" si="127"/>
        <v>5.9195754235558277E-2</v>
      </c>
      <c r="AH236" s="114">
        <f t="shared" si="127"/>
        <v>4.9908144519289648E-2</v>
      </c>
      <c r="AI236" s="114">
        <f t="shared" si="127"/>
        <v>0.54286589099816285</v>
      </c>
      <c r="AJ236" s="116"/>
    </row>
    <row r="237" spans="1:36" s="103" customFormat="1">
      <c r="A237" s="99"/>
      <c r="B237" s="100"/>
      <c r="C237" s="101"/>
      <c r="D237" s="101"/>
      <c r="E237" s="101"/>
      <c r="F237" s="101"/>
      <c r="G237" s="101"/>
      <c r="H237" s="101"/>
      <c r="I237" s="25"/>
      <c r="J237" s="101"/>
      <c r="K237" s="101"/>
      <c r="L237" s="101"/>
      <c r="M237" s="101"/>
      <c r="N237" s="25"/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25"/>
      <c r="Z237" s="101"/>
      <c r="AA237" s="101"/>
      <c r="AB237" s="25"/>
      <c r="AC237" s="101"/>
      <c r="AD237" s="101"/>
      <c r="AE237" s="101"/>
      <c r="AF237" s="101"/>
      <c r="AG237" s="101"/>
      <c r="AH237" s="101"/>
      <c r="AI237" s="101"/>
      <c r="AJ237" s="101"/>
    </row>
    <row r="238" spans="1:36" s="103" customFormat="1">
      <c r="A238" s="99"/>
      <c r="B238" s="100"/>
      <c r="I238" s="6"/>
      <c r="N238" s="6"/>
      <c r="Y238" s="6"/>
      <c r="AB238" s="6"/>
    </row>
    <row r="239" spans="1:36" s="103" customFormat="1">
      <c r="A239" s="99"/>
      <c r="B239" s="100"/>
      <c r="I239" s="6"/>
      <c r="N239" s="6"/>
      <c r="Y239" s="6"/>
      <c r="AB239" s="6"/>
    </row>
    <row r="240" spans="1:36" s="103" customFormat="1">
      <c r="A240" s="99"/>
      <c r="B240" s="100"/>
      <c r="I240" s="6"/>
      <c r="N240" s="6"/>
      <c r="Y240" s="6"/>
      <c r="AB240" s="6"/>
    </row>
    <row r="241" spans="1:28" s="103" customFormat="1">
      <c r="A241" s="99"/>
      <c r="B241" s="100"/>
      <c r="I241" s="6"/>
      <c r="N241" s="6"/>
      <c r="Y241" s="6"/>
      <c r="AB241" s="6"/>
    </row>
    <row r="242" spans="1:28" s="103" customFormat="1">
      <c r="A242" s="99"/>
      <c r="B242" s="100"/>
      <c r="I242" s="6"/>
      <c r="N242" s="6"/>
      <c r="Y242" s="6"/>
      <c r="AB242" s="6"/>
    </row>
    <row r="243" spans="1:28" s="103" customFormat="1">
      <c r="A243" s="99"/>
      <c r="B243" s="100"/>
      <c r="I243" s="6"/>
      <c r="N243" s="6"/>
      <c r="Y243" s="6"/>
      <c r="AB243" s="6"/>
    </row>
    <row r="244" spans="1:28" s="103" customFormat="1">
      <c r="A244" s="99"/>
      <c r="B244" s="100"/>
      <c r="I244" s="6"/>
      <c r="N244" s="6"/>
      <c r="Y244" s="6"/>
      <c r="AB244" s="6"/>
    </row>
  </sheetData>
  <mergeCells count="38">
    <mergeCell ref="A1:AJ1"/>
    <mergeCell ref="A2:AJ2"/>
    <mergeCell ref="F4:H4"/>
    <mergeCell ref="J4:M4"/>
    <mergeCell ref="O4:X4"/>
    <mergeCell ref="Z4:AA4"/>
    <mergeCell ref="AC4:AI4"/>
    <mergeCell ref="A89:B89"/>
    <mergeCell ref="A12:B12"/>
    <mergeCell ref="A19:B19"/>
    <mergeCell ref="A26:B26"/>
    <mergeCell ref="A33:B33"/>
    <mergeCell ref="A40:B40"/>
    <mergeCell ref="A47:B47"/>
    <mergeCell ref="A54:B54"/>
    <mergeCell ref="A61:B61"/>
    <mergeCell ref="A68:B68"/>
    <mergeCell ref="A75:B75"/>
    <mergeCell ref="A82:B82"/>
    <mergeCell ref="A173:B173"/>
    <mergeCell ref="A96:B96"/>
    <mergeCell ref="A103:B103"/>
    <mergeCell ref="A110:B110"/>
    <mergeCell ref="A117:B117"/>
    <mergeCell ref="A124:B124"/>
    <mergeCell ref="A131:B131"/>
    <mergeCell ref="A138:B138"/>
    <mergeCell ref="A145:B145"/>
    <mergeCell ref="A152:B152"/>
    <mergeCell ref="A159:B159"/>
    <mergeCell ref="A166:B166"/>
    <mergeCell ref="A234:B234"/>
    <mergeCell ref="A180:B180"/>
    <mergeCell ref="A187:B187"/>
    <mergeCell ref="A194:B194"/>
    <mergeCell ref="A201:B201"/>
    <mergeCell ref="A208:B208"/>
    <mergeCell ref="A215:B215"/>
  </mergeCells>
  <printOptions horizontalCentered="1"/>
  <pageMargins left="0.2" right="0.2" top="0.5" bottom="0.5" header="0.3" footer="0.05"/>
  <pageSetup scale="61" fitToHeight="0" orientation="landscape" verticalDpi="0" r:id="rId1"/>
  <headerFooter>
    <oddFooter>&amp;R&amp;8&amp;Z&amp;F\&amp;A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27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9" sqref="E9"/>
    </sheetView>
  </sheetViews>
  <sheetFormatPr defaultRowHeight="15"/>
  <cols>
    <col min="1" max="1" width="5.85546875" style="98" customWidth="1"/>
    <col min="2" max="2" width="28.85546875" style="21" customWidth="1"/>
    <col min="3" max="3" width="6.85546875" bestFit="1" customWidth="1"/>
    <col min="4" max="4" width="6.85546875" customWidth="1"/>
    <col min="5" max="5" width="1.7109375" customWidth="1"/>
    <col min="6" max="6" width="6.140625" bestFit="1" customWidth="1"/>
    <col min="7" max="7" width="5.5703125" bestFit="1" customWidth="1"/>
    <col min="8" max="8" width="6.5703125" bestFit="1" customWidth="1"/>
    <col min="9" max="9" width="1.7109375" style="6" customWidth="1"/>
    <col min="10" max="10" width="7.28515625" bestFit="1" customWidth="1"/>
    <col min="11" max="11" width="6.42578125" bestFit="1" customWidth="1"/>
    <col min="12" max="12" width="7.28515625" bestFit="1" customWidth="1"/>
    <col min="13" max="13" width="6.28515625" bestFit="1" customWidth="1"/>
    <col min="14" max="14" width="1.7109375" style="6" customWidth="1"/>
    <col min="15" max="15" width="6.28515625" bestFit="1" customWidth="1"/>
    <col min="16" max="16" width="7.28515625" customWidth="1"/>
    <col min="17" max="17" width="6.28515625" bestFit="1" customWidth="1"/>
    <col min="18" max="20" width="5.7109375" bestFit="1" customWidth="1"/>
    <col min="21" max="21" width="5.5703125" bestFit="1" customWidth="1"/>
    <col min="22" max="22" width="4.85546875" bestFit="1" customWidth="1"/>
    <col min="23" max="23" width="5.5703125" bestFit="1" customWidth="1"/>
    <col min="24" max="24" width="4.85546875" bestFit="1" customWidth="1"/>
    <col min="25" max="25" width="1.7109375" style="6" customWidth="1"/>
    <col min="26" max="26" width="6.5703125" bestFit="1" customWidth="1"/>
    <col min="27" max="27" width="6.7109375" bestFit="1" customWidth="1"/>
    <col min="28" max="28" width="1.7109375" style="6" customWidth="1"/>
    <col min="29" max="29" width="6.28515625" bestFit="1" customWidth="1"/>
    <col min="30" max="31" width="6" bestFit="1" customWidth="1"/>
    <col min="32" max="32" width="6.28515625" bestFit="1" customWidth="1"/>
    <col min="33" max="34" width="6" bestFit="1" customWidth="1"/>
    <col min="35" max="35" width="6.5703125" bestFit="1" customWidth="1"/>
    <col min="36" max="36" width="1.7109375" customWidth="1"/>
  </cols>
  <sheetData>
    <row r="1" spans="1:36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</row>
    <row r="2" spans="1:36">
      <c r="A2" s="123" t="s">
        <v>215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</row>
    <row r="3" spans="1:36" s="103" customFormat="1">
      <c r="A3" s="99"/>
      <c r="B3" s="100"/>
      <c r="C3" s="101"/>
      <c r="D3" s="101"/>
      <c r="E3" s="101"/>
      <c r="F3" s="101"/>
      <c r="G3" s="101"/>
      <c r="H3" s="101"/>
      <c r="I3" s="25"/>
      <c r="J3" s="101"/>
      <c r="K3" s="101"/>
      <c r="L3" s="101"/>
      <c r="M3" s="101"/>
      <c r="N3" s="25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25"/>
      <c r="Z3" s="101"/>
      <c r="AA3" s="101"/>
      <c r="AB3" s="25"/>
      <c r="AC3" s="101"/>
      <c r="AD3" s="101"/>
      <c r="AE3" s="101"/>
      <c r="AF3" s="101"/>
      <c r="AG3" s="101"/>
      <c r="AH3" s="101"/>
      <c r="AI3" s="101"/>
      <c r="AJ3" s="101"/>
    </row>
    <row r="4" spans="1:36">
      <c r="A4" s="94"/>
      <c r="B4" s="95"/>
      <c r="C4" s="3"/>
      <c r="D4" s="3"/>
      <c r="E4" s="3"/>
      <c r="F4" s="124" t="s">
        <v>153</v>
      </c>
      <c r="G4" s="125"/>
      <c r="H4" s="126"/>
      <c r="I4" s="14"/>
      <c r="J4" s="124" t="s">
        <v>154</v>
      </c>
      <c r="K4" s="125"/>
      <c r="L4" s="125"/>
      <c r="M4" s="126"/>
      <c r="N4" s="14"/>
      <c r="O4" s="124" t="s">
        <v>155</v>
      </c>
      <c r="P4" s="125"/>
      <c r="Q4" s="125"/>
      <c r="R4" s="125"/>
      <c r="S4" s="125"/>
      <c r="T4" s="125"/>
      <c r="U4" s="125"/>
      <c r="V4" s="125"/>
      <c r="W4" s="125"/>
      <c r="X4" s="126"/>
      <c r="Y4" s="14"/>
      <c r="Z4" s="121" t="s">
        <v>156</v>
      </c>
      <c r="AA4" s="121"/>
      <c r="AB4" s="14"/>
      <c r="AC4" s="121" t="s">
        <v>157</v>
      </c>
      <c r="AD4" s="121"/>
      <c r="AE4" s="121"/>
      <c r="AF4" s="121"/>
      <c r="AG4" s="121"/>
      <c r="AH4" s="121"/>
      <c r="AI4" s="121"/>
    </row>
    <row r="5" spans="1:36" s="56" customFormat="1" ht="60.75">
      <c r="A5" s="96" t="s">
        <v>158</v>
      </c>
      <c r="B5" s="96" t="s">
        <v>159</v>
      </c>
      <c r="C5" s="96" t="s">
        <v>160</v>
      </c>
      <c r="D5" s="96" t="s">
        <v>161</v>
      </c>
      <c r="E5" s="60"/>
      <c r="F5" s="96" t="s">
        <v>117</v>
      </c>
      <c r="G5" s="96" t="s">
        <v>145</v>
      </c>
      <c r="H5" s="96" t="s">
        <v>12</v>
      </c>
      <c r="I5" s="97"/>
      <c r="J5" s="96" t="s">
        <v>216</v>
      </c>
      <c r="K5" s="96" t="s">
        <v>217</v>
      </c>
      <c r="L5" s="96" t="s">
        <v>218</v>
      </c>
      <c r="M5" s="96" t="s">
        <v>219</v>
      </c>
      <c r="N5" s="97"/>
      <c r="O5" s="96" t="s">
        <v>162</v>
      </c>
      <c r="P5" s="96" t="s">
        <v>163</v>
      </c>
      <c r="Q5" s="96" t="s">
        <v>164</v>
      </c>
      <c r="R5" s="96" t="s">
        <v>165</v>
      </c>
      <c r="S5" s="96" t="s">
        <v>166</v>
      </c>
      <c r="T5" s="96" t="s">
        <v>167</v>
      </c>
      <c r="U5" s="96" t="s">
        <v>168</v>
      </c>
      <c r="V5" s="96" t="s">
        <v>169</v>
      </c>
      <c r="W5" s="96" t="s">
        <v>170</v>
      </c>
      <c r="X5" s="96" t="s">
        <v>171</v>
      </c>
      <c r="Y5" s="97"/>
      <c r="Z5" s="96" t="s">
        <v>172</v>
      </c>
      <c r="AA5" s="96" t="s">
        <v>173</v>
      </c>
      <c r="AB5" s="97"/>
      <c r="AC5" s="96" t="s">
        <v>174</v>
      </c>
      <c r="AD5" s="96" t="s">
        <v>175</v>
      </c>
      <c r="AE5" s="96" t="s">
        <v>176</v>
      </c>
      <c r="AF5" s="96" t="s">
        <v>177</v>
      </c>
      <c r="AG5" s="96" t="s">
        <v>178</v>
      </c>
      <c r="AH5" s="96" t="s">
        <v>179</v>
      </c>
      <c r="AI5" s="96" t="s">
        <v>168</v>
      </c>
    </row>
    <row r="6" spans="1:36" ht="3.95" customHeight="1"/>
    <row r="7" spans="1:36" s="103" customFormat="1">
      <c r="A7" s="99">
        <v>2007</v>
      </c>
      <c r="B7" s="100" t="s">
        <v>180</v>
      </c>
      <c r="C7" s="101">
        <f t="shared" ref="C7:C10" si="0">SUM(F7:H7)</f>
        <v>20</v>
      </c>
      <c r="D7" s="102">
        <f>C7/$C$217</f>
        <v>3.4764470710933427E-3</v>
      </c>
      <c r="E7" s="101"/>
      <c r="F7" s="101">
        <v>0</v>
      </c>
      <c r="G7" s="101">
        <v>2</v>
      </c>
      <c r="H7" s="101">
        <v>18</v>
      </c>
      <c r="I7" s="25"/>
      <c r="J7" s="101">
        <v>0</v>
      </c>
      <c r="K7" s="101">
        <v>0</v>
      </c>
      <c r="L7" s="101">
        <v>18</v>
      </c>
      <c r="M7" s="101">
        <v>2</v>
      </c>
      <c r="N7" s="25"/>
      <c r="O7" s="101">
        <v>0</v>
      </c>
      <c r="P7" s="101">
        <v>13</v>
      </c>
      <c r="Q7" s="101">
        <v>0</v>
      </c>
      <c r="R7" s="101">
        <v>0</v>
      </c>
      <c r="S7" s="101">
        <v>7</v>
      </c>
      <c r="T7" s="101">
        <v>0</v>
      </c>
      <c r="U7" s="101">
        <v>0</v>
      </c>
      <c r="V7" s="101">
        <v>0</v>
      </c>
      <c r="W7" s="101">
        <v>0</v>
      </c>
      <c r="X7" s="101">
        <v>0</v>
      </c>
      <c r="Y7" s="25"/>
      <c r="Z7" s="101">
        <v>15</v>
      </c>
      <c r="AA7" s="101">
        <v>5</v>
      </c>
      <c r="AB7" s="25"/>
      <c r="AC7" s="101">
        <v>0</v>
      </c>
      <c r="AD7" s="101">
        <v>0</v>
      </c>
      <c r="AE7" s="101">
        <v>1</v>
      </c>
      <c r="AF7" s="101">
        <v>0</v>
      </c>
      <c r="AG7" s="101">
        <v>0</v>
      </c>
      <c r="AH7" s="101">
        <v>2</v>
      </c>
      <c r="AI7" s="101">
        <v>17</v>
      </c>
      <c r="AJ7" s="101"/>
    </row>
    <row r="8" spans="1:36" s="103" customFormat="1">
      <c r="A8" s="99">
        <v>2008</v>
      </c>
      <c r="B8" s="100" t="s">
        <v>180</v>
      </c>
      <c r="C8" s="101">
        <f t="shared" si="0"/>
        <v>19</v>
      </c>
      <c r="D8" s="102">
        <f>C8/$C$221</f>
        <v>3.4614683913281106E-3</v>
      </c>
      <c r="E8" s="101"/>
      <c r="F8" s="101">
        <v>2</v>
      </c>
      <c r="G8" s="101">
        <v>1</v>
      </c>
      <c r="H8" s="101">
        <v>16</v>
      </c>
      <c r="I8" s="25"/>
      <c r="J8" s="101">
        <v>0</v>
      </c>
      <c r="K8" s="101">
        <v>0</v>
      </c>
      <c r="L8" s="101">
        <v>19</v>
      </c>
      <c r="M8" s="101">
        <v>0</v>
      </c>
      <c r="N8" s="25"/>
      <c r="O8" s="101">
        <v>6</v>
      </c>
      <c r="P8" s="101">
        <v>7</v>
      </c>
      <c r="Q8" s="101">
        <v>0</v>
      </c>
      <c r="R8" s="101">
        <v>1</v>
      </c>
      <c r="S8" s="101">
        <v>3</v>
      </c>
      <c r="T8" s="101">
        <v>0</v>
      </c>
      <c r="U8" s="101">
        <v>2</v>
      </c>
      <c r="V8" s="101">
        <v>0</v>
      </c>
      <c r="W8" s="101">
        <v>0</v>
      </c>
      <c r="X8" s="101">
        <v>0</v>
      </c>
      <c r="Y8" s="25"/>
      <c r="Z8" s="101">
        <v>13</v>
      </c>
      <c r="AA8" s="101">
        <v>6</v>
      </c>
      <c r="AB8" s="25"/>
      <c r="AC8" s="101">
        <v>0</v>
      </c>
      <c r="AD8" s="101">
        <v>1</v>
      </c>
      <c r="AE8" s="101">
        <v>0</v>
      </c>
      <c r="AF8" s="101">
        <v>0</v>
      </c>
      <c r="AG8" s="101">
        <v>0</v>
      </c>
      <c r="AH8" s="101">
        <v>0</v>
      </c>
      <c r="AI8" s="101">
        <v>18</v>
      </c>
      <c r="AJ8" s="101"/>
    </row>
    <row r="9" spans="1:36" s="103" customFormat="1">
      <c r="A9" s="99">
        <v>2009</v>
      </c>
      <c r="B9" s="100" t="s">
        <v>180</v>
      </c>
      <c r="C9" s="101">
        <f t="shared" si="0"/>
        <v>26</v>
      </c>
      <c r="D9" s="102">
        <f>C9/$C$225</f>
        <v>4.8643592142188965E-3</v>
      </c>
      <c r="E9" s="101"/>
      <c r="F9" s="101">
        <v>1</v>
      </c>
      <c r="G9" s="101">
        <v>0</v>
      </c>
      <c r="H9" s="101">
        <v>25</v>
      </c>
      <c r="I9" s="25"/>
      <c r="J9" s="101">
        <v>0</v>
      </c>
      <c r="K9" s="101">
        <v>1</v>
      </c>
      <c r="L9" s="101">
        <v>24</v>
      </c>
      <c r="M9" s="101">
        <v>1</v>
      </c>
      <c r="N9" s="25"/>
      <c r="O9" s="101">
        <v>18</v>
      </c>
      <c r="P9" s="101">
        <v>0</v>
      </c>
      <c r="Q9" s="101">
        <v>0</v>
      </c>
      <c r="R9" s="101">
        <v>8</v>
      </c>
      <c r="S9" s="101">
        <v>0</v>
      </c>
      <c r="T9" s="101">
        <v>0</v>
      </c>
      <c r="U9" s="101">
        <v>0</v>
      </c>
      <c r="V9" s="101">
        <v>0</v>
      </c>
      <c r="W9" s="101">
        <v>0</v>
      </c>
      <c r="X9" s="101">
        <v>0</v>
      </c>
      <c r="Y9" s="25"/>
      <c r="Z9" s="101">
        <v>24</v>
      </c>
      <c r="AA9" s="101">
        <v>2</v>
      </c>
      <c r="AB9" s="25"/>
      <c r="AC9" s="25">
        <v>0</v>
      </c>
      <c r="AD9" s="25">
        <v>3</v>
      </c>
      <c r="AE9" s="25">
        <v>0</v>
      </c>
      <c r="AF9" s="25">
        <v>0</v>
      </c>
      <c r="AG9" s="25">
        <v>0</v>
      </c>
      <c r="AH9" s="25">
        <v>0</v>
      </c>
      <c r="AI9" s="25">
        <v>23</v>
      </c>
      <c r="AJ9" s="101"/>
    </row>
    <row r="10" spans="1:36" s="103" customFormat="1">
      <c r="A10" s="99">
        <v>2010</v>
      </c>
      <c r="B10" s="100" t="s">
        <v>180</v>
      </c>
      <c r="C10" s="101">
        <f t="shared" si="0"/>
        <v>5</v>
      </c>
      <c r="D10" s="102">
        <f>C10/$C$229</f>
        <v>1.1462631820265932E-3</v>
      </c>
      <c r="E10" s="101"/>
      <c r="F10" s="101">
        <v>0</v>
      </c>
      <c r="G10" s="101">
        <v>0</v>
      </c>
      <c r="H10" s="101">
        <v>5</v>
      </c>
      <c r="I10" s="101"/>
      <c r="J10" s="101">
        <v>0</v>
      </c>
      <c r="K10" s="101">
        <v>0</v>
      </c>
      <c r="L10" s="101">
        <v>5</v>
      </c>
      <c r="M10" s="101">
        <v>0</v>
      </c>
      <c r="N10" s="101"/>
      <c r="O10" s="101">
        <v>0</v>
      </c>
      <c r="P10" s="101">
        <v>4</v>
      </c>
      <c r="Q10" s="101">
        <v>0</v>
      </c>
      <c r="R10" s="101">
        <v>0</v>
      </c>
      <c r="S10" s="101">
        <v>1</v>
      </c>
      <c r="T10" s="101">
        <v>0</v>
      </c>
      <c r="U10" s="101">
        <v>0</v>
      </c>
      <c r="V10" s="101">
        <v>0</v>
      </c>
      <c r="W10" s="101">
        <v>0</v>
      </c>
      <c r="X10" s="101">
        <v>0</v>
      </c>
      <c r="Y10" s="101"/>
      <c r="Z10" s="101">
        <v>5</v>
      </c>
      <c r="AA10" s="101">
        <v>0</v>
      </c>
      <c r="AB10" s="101"/>
      <c r="AC10" s="101">
        <v>0</v>
      </c>
      <c r="AD10" s="101">
        <v>1</v>
      </c>
      <c r="AE10" s="101">
        <v>0</v>
      </c>
      <c r="AF10" s="101">
        <v>0</v>
      </c>
      <c r="AG10" s="101">
        <v>0</v>
      </c>
      <c r="AH10" s="101">
        <v>0</v>
      </c>
      <c r="AI10" s="101">
        <v>4</v>
      </c>
      <c r="AJ10" s="101"/>
    </row>
    <row r="11" spans="1:36" s="103" customFormat="1" ht="3.95" customHeight="1">
      <c r="A11" s="99"/>
      <c r="B11" s="100"/>
      <c r="C11" s="32"/>
      <c r="D11" s="41"/>
      <c r="E11" s="101"/>
      <c r="F11" s="32"/>
      <c r="G11" s="32"/>
      <c r="H11" s="32"/>
      <c r="I11" s="25"/>
      <c r="J11" s="32"/>
      <c r="K11" s="32"/>
      <c r="L11" s="32"/>
      <c r="M11" s="32"/>
      <c r="N11" s="25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25"/>
      <c r="Z11" s="32"/>
      <c r="AA11" s="32"/>
      <c r="AB11" s="25"/>
      <c r="AC11" s="32"/>
      <c r="AD11" s="32"/>
      <c r="AE11" s="32"/>
      <c r="AF11" s="32"/>
      <c r="AG11" s="32"/>
      <c r="AH11" s="32"/>
      <c r="AI11" s="32"/>
      <c r="AJ11" s="101"/>
    </row>
    <row r="12" spans="1:36" s="106" customFormat="1">
      <c r="A12" s="127" t="str">
        <f>"  Total "&amp;B10</f>
        <v xml:space="preserve">  Total Aerial Ladder waterway 0-94 Mid</v>
      </c>
      <c r="B12" s="127"/>
      <c r="C12" s="104">
        <f>SUM(C7:C11)</f>
        <v>70</v>
      </c>
      <c r="D12" s="105">
        <f>C12/$C$234</f>
        <v>3.3414482791541363E-3</v>
      </c>
      <c r="E12" s="104"/>
      <c r="F12" s="104">
        <f>SUM(F7:F11)</f>
        <v>3</v>
      </c>
      <c r="G12" s="104">
        <f>SUM(G7:G11)</f>
        <v>3</v>
      </c>
      <c r="H12" s="104">
        <f>SUM(H7:H11)</f>
        <v>64</v>
      </c>
      <c r="I12" s="51"/>
      <c r="J12" s="104">
        <f>SUM(J7:J11)</f>
        <v>0</v>
      </c>
      <c r="K12" s="104">
        <f>SUM(K7:K11)</f>
        <v>1</v>
      </c>
      <c r="L12" s="104">
        <f>SUM(L7:L11)</f>
        <v>66</v>
      </c>
      <c r="M12" s="104">
        <f>SUM(M7:M11)</f>
        <v>3</v>
      </c>
      <c r="N12" s="51"/>
      <c r="O12" s="104">
        <f t="shared" ref="O12:X12" si="1">SUM(O7:O11)</f>
        <v>24</v>
      </c>
      <c r="P12" s="104">
        <f t="shared" si="1"/>
        <v>24</v>
      </c>
      <c r="Q12" s="104">
        <f t="shared" si="1"/>
        <v>0</v>
      </c>
      <c r="R12" s="104">
        <f t="shared" si="1"/>
        <v>9</v>
      </c>
      <c r="S12" s="104">
        <f t="shared" si="1"/>
        <v>11</v>
      </c>
      <c r="T12" s="104">
        <f t="shared" si="1"/>
        <v>0</v>
      </c>
      <c r="U12" s="104">
        <f t="shared" si="1"/>
        <v>2</v>
      </c>
      <c r="V12" s="104">
        <f t="shared" si="1"/>
        <v>0</v>
      </c>
      <c r="W12" s="104">
        <f t="shared" si="1"/>
        <v>0</v>
      </c>
      <c r="X12" s="104">
        <f t="shared" si="1"/>
        <v>0</v>
      </c>
      <c r="Y12" s="51"/>
      <c r="Z12" s="104">
        <f>SUM(Z7:Z11)</f>
        <v>57</v>
      </c>
      <c r="AA12" s="104">
        <f>SUM(AA7:AA11)</f>
        <v>13</v>
      </c>
      <c r="AB12" s="51"/>
      <c r="AC12" s="104">
        <f t="shared" ref="AC12:AI12" si="2">SUM(AC7:AC11)</f>
        <v>0</v>
      </c>
      <c r="AD12" s="104">
        <f t="shared" si="2"/>
        <v>5</v>
      </c>
      <c r="AE12" s="104">
        <f t="shared" si="2"/>
        <v>1</v>
      </c>
      <c r="AF12" s="104">
        <f t="shared" si="2"/>
        <v>0</v>
      </c>
      <c r="AG12" s="104">
        <f t="shared" si="2"/>
        <v>0</v>
      </c>
      <c r="AH12" s="104">
        <f t="shared" si="2"/>
        <v>2</v>
      </c>
      <c r="AI12" s="104">
        <f t="shared" si="2"/>
        <v>62</v>
      </c>
      <c r="AJ12" s="104"/>
    </row>
    <row r="13" spans="1:36" s="103" customFormat="1">
      <c r="A13" s="99"/>
      <c r="B13" s="100"/>
      <c r="C13" s="101"/>
      <c r="D13" s="101"/>
      <c r="E13" s="101"/>
      <c r="F13" s="101"/>
      <c r="G13" s="101"/>
      <c r="H13" s="101"/>
      <c r="I13" s="25"/>
      <c r="J13" s="101"/>
      <c r="K13" s="101"/>
      <c r="L13" s="101"/>
      <c r="M13" s="101"/>
      <c r="N13" s="25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25"/>
      <c r="Z13" s="101"/>
      <c r="AA13" s="101"/>
      <c r="AB13" s="25"/>
      <c r="AC13" s="101"/>
      <c r="AD13" s="101"/>
      <c r="AE13" s="101"/>
      <c r="AF13" s="101"/>
      <c r="AG13" s="101"/>
      <c r="AH13" s="101"/>
      <c r="AI13" s="101"/>
      <c r="AJ13" s="101"/>
    </row>
    <row r="14" spans="1:36" s="103" customFormat="1">
      <c r="A14" s="99">
        <v>2007</v>
      </c>
      <c r="B14" s="100" t="s">
        <v>181</v>
      </c>
      <c r="C14" s="101">
        <f t="shared" ref="C14:C17" si="3">SUM(F14:H14)</f>
        <v>153</v>
      </c>
      <c r="D14" s="102">
        <f>C14/$C$217</f>
        <v>2.6594820093864071E-2</v>
      </c>
      <c r="E14" s="101"/>
      <c r="F14" s="101">
        <v>4</v>
      </c>
      <c r="G14" s="101">
        <v>4</v>
      </c>
      <c r="H14" s="101">
        <v>145</v>
      </c>
      <c r="I14" s="25"/>
      <c r="J14" s="101">
        <v>3</v>
      </c>
      <c r="K14" s="101">
        <v>2</v>
      </c>
      <c r="L14" s="101">
        <v>138</v>
      </c>
      <c r="M14" s="101">
        <v>10</v>
      </c>
      <c r="N14" s="25"/>
      <c r="O14" s="101">
        <v>1</v>
      </c>
      <c r="P14" s="101">
        <v>109</v>
      </c>
      <c r="Q14" s="101">
        <v>0</v>
      </c>
      <c r="R14" s="101">
        <v>0</v>
      </c>
      <c r="S14" s="101">
        <v>35</v>
      </c>
      <c r="T14" s="101">
        <v>1</v>
      </c>
      <c r="U14" s="101">
        <v>5</v>
      </c>
      <c r="V14" s="101">
        <v>0</v>
      </c>
      <c r="W14" s="101">
        <v>2</v>
      </c>
      <c r="X14" s="101">
        <v>0</v>
      </c>
      <c r="Y14" s="25"/>
      <c r="Z14" s="101">
        <v>124</v>
      </c>
      <c r="AA14" s="101">
        <v>29</v>
      </c>
      <c r="AB14" s="25"/>
      <c r="AC14" s="101">
        <v>0</v>
      </c>
      <c r="AD14" s="101">
        <v>29</v>
      </c>
      <c r="AE14" s="101">
        <v>5</v>
      </c>
      <c r="AF14" s="101">
        <v>7</v>
      </c>
      <c r="AG14" s="101">
        <v>1</v>
      </c>
      <c r="AH14" s="101">
        <v>9</v>
      </c>
      <c r="AI14" s="101">
        <v>102</v>
      </c>
      <c r="AJ14" s="101"/>
    </row>
    <row r="15" spans="1:36" s="103" customFormat="1">
      <c r="A15" s="99">
        <v>2008</v>
      </c>
      <c r="B15" s="100" t="s">
        <v>181</v>
      </c>
      <c r="C15" s="101">
        <f t="shared" si="3"/>
        <v>155</v>
      </c>
      <c r="D15" s="102">
        <f>C15/$C$221</f>
        <v>2.8238294771360903E-2</v>
      </c>
      <c r="E15" s="101"/>
      <c r="F15" s="101">
        <v>6</v>
      </c>
      <c r="G15" s="101">
        <v>6</v>
      </c>
      <c r="H15" s="101">
        <v>143</v>
      </c>
      <c r="I15" s="25"/>
      <c r="J15" s="101">
        <v>2</v>
      </c>
      <c r="K15" s="101">
        <v>1</v>
      </c>
      <c r="L15" s="101">
        <v>150</v>
      </c>
      <c r="M15" s="101">
        <v>2</v>
      </c>
      <c r="N15" s="25"/>
      <c r="O15" s="101">
        <v>32</v>
      </c>
      <c r="P15" s="101">
        <v>76</v>
      </c>
      <c r="Q15" s="101">
        <v>1</v>
      </c>
      <c r="R15" s="101">
        <v>9</v>
      </c>
      <c r="S15" s="101">
        <v>32</v>
      </c>
      <c r="T15" s="101">
        <v>2</v>
      </c>
      <c r="U15" s="101">
        <v>3</v>
      </c>
      <c r="V15" s="101">
        <v>0</v>
      </c>
      <c r="W15" s="101">
        <v>0</v>
      </c>
      <c r="X15" s="101">
        <v>0</v>
      </c>
      <c r="Y15" s="25"/>
      <c r="Z15" s="101">
        <v>139</v>
      </c>
      <c r="AA15" s="101">
        <v>16</v>
      </c>
      <c r="AB15" s="25"/>
      <c r="AC15" s="101">
        <v>4</v>
      </c>
      <c r="AD15" s="101">
        <v>30</v>
      </c>
      <c r="AE15" s="101">
        <v>11</v>
      </c>
      <c r="AF15" s="101">
        <v>3</v>
      </c>
      <c r="AG15" s="101">
        <v>0</v>
      </c>
      <c r="AH15" s="101">
        <v>6</v>
      </c>
      <c r="AI15" s="101">
        <v>101</v>
      </c>
      <c r="AJ15" s="101"/>
    </row>
    <row r="16" spans="1:36" s="103" customFormat="1">
      <c r="A16" s="99">
        <v>2009</v>
      </c>
      <c r="B16" s="100" t="s">
        <v>181</v>
      </c>
      <c r="C16" s="101">
        <f t="shared" si="3"/>
        <v>147</v>
      </c>
      <c r="D16" s="102">
        <f>C16/$C$225</f>
        <v>2.7502338634237605E-2</v>
      </c>
      <c r="E16" s="101"/>
      <c r="F16" s="101">
        <v>5</v>
      </c>
      <c r="G16" s="101">
        <v>6</v>
      </c>
      <c r="H16" s="101">
        <v>136</v>
      </c>
      <c r="I16" s="25"/>
      <c r="J16" s="101">
        <v>2</v>
      </c>
      <c r="K16" s="101">
        <v>0</v>
      </c>
      <c r="L16" s="101">
        <v>143</v>
      </c>
      <c r="M16" s="101">
        <v>2</v>
      </c>
      <c r="N16" s="25"/>
      <c r="O16" s="101">
        <v>103</v>
      </c>
      <c r="P16" s="101">
        <v>3</v>
      </c>
      <c r="Q16" s="101">
        <v>0</v>
      </c>
      <c r="R16" s="101">
        <v>38</v>
      </c>
      <c r="S16" s="101">
        <v>1</v>
      </c>
      <c r="T16" s="101">
        <v>0</v>
      </c>
      <c r="U16" s="101">
        <v>2</v>
      </c>
      <c r="V16" s="101">
        <v>0</v>
      </c>
      <c r="W16" s="101">
        <v>0</v>
      </c>
      <c r="X16" s="101">
        <v>0</v>
      </c>
      <c r="Y16" s="25"/>
      <c r="Z16" s="101">
        <v>117</v>
      </c>
      <c r="AA16" s="101">
        <v>30</v>
      </c>
      <c r="AB16" s="25"/>
      <c r="AC16" s="25">
        <v>1</v>
      </c>
      <c r="AD16" s="25">
        <v>38</v>
      </c>
      <c r="AE16" s="25">
        <v>3</v>
      </c>
      <c r="AF16" s="25">
        <v>11</v>
      </c>
      <c r="AG16" s="25">
        <v>1</v>
      </c>
      <c r="AH16" s="25">
        <v>9</v>
      </c>
      <c r="AI16" s="25">
        <v>84</v>
      </c>
      <c r="AJ16" s="101"/>
    </row>
    <row r="17" spans="1:36" s="103" customFormat="1">
      <c r="A17" s="99">
        <v>2010</v>
      </c>
      <c r="B17" s="100" t="s">
        <v>181</v>
      </c>
      <c r="C17" s="101">
        <f t="shared" si="3"/>
        <v>124</v>
      </c>
      <c r="D17" s="102">
        <f>C17/$C$229</f>
        <v>2.8427326914259515E-2</v>
      </c>
      <c r="E17" s="101"/>
      <c r="F17" s="101">
        <v>8</v>
      </c>
      <c r="G17" s="101">
        <v>2</v>
      </c>
      <c r="H17" s="101">
        <v>114</v>
      </c>
      <c r="I17" s="101"/>
      <c r="J17" s="101">
        <v>1</v>
      </c>
      <c r="K17" s="101">
        <v>2</v>
      </c>
      <c r="L17" s="101">
        <v>119</v>
      </c>
      <c r="M17" s="101">
        <v>2</v>
      </c>
      <c r="N17" s="101"/>
      <c r="O17" s="101">
        <v>1</v>
      </c>
      <c r="P17" s="101">
        <v>97</v>
      </c>
      <c r="Q17" s="101">
        <v>1</v>
      </c>
      <c r="R17" s="101">
        <v>0</v>
      </c>
      <c r="S17" s="101">
        <v>23</v>
      </c>
      <c r="T17" s="101">
        <v>1</v>
      </c>
      <c r="U17" s="101">
        <v>1</v>
      </c>
      <c r="V17" s="101">
        <v>0</v>
      </c>
      <c r="W17" s="101">
        <v>0</v>
      </c>
      <c r="X17" s="101">
        <v>0</v>
      </c>
      <c r="Y17" s="101"/>
      <c r="Z17" s="101">
        <v>108</v>
      </c>
      <c r="AA17" s="101">
        <v>16</v>
      </c>
      <c r="AB17" s="101"/>
      <c r="AC17" s="101">
        <v>4</v>
      </c>
      <c r="AD17" s="101">
        <v>37</v>
      </c>
      <c r="AE17" s="101">
        <v>5</v>
      </c>
      <c r="AF17" s="101">
        <v>2</v>
      </c>
      <c r="AG17" s="101">
        <v>1</v>
      </c>
      <c r="AH17" s="101">
        <v>10</v>
      </c>
      <c r="AI17" s="101">
        <v>65</v>
      </c>
      <c r="AJ17" s="101"/>
    </row>
    <row r="18" spans="1:36" s="103" customFormat="1" ht="3.95" customHeight="1">
      <c r="A18" s="99"/>
      <c r="B18" s="100"/>
      <c r="C18" s="32"/>
      <c r="D18" s="41"/>
      <c r="E18" s="101"/>
      <c r="F18" s="32"/>
      <c r="G18" s="32"/>
      <c r="H18" s="32"/>
      <c r="I18" s="25"/>
      <c r="J18" s="32"/>
      <c r="K18" s="32"/>
      <c r="L18" s="32"/>
      <c r="M18" s="32"/>
      <c r="N18" s="25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25"/>
      <c r="Z18" s="32"/>
      <c r="AA18" s="32"/>
      <c r="AB18" s="25"/>
      <c r="AC18" s="32"/>
      <c r="AD18" s="32"/>
      <c r="AE18" s="32"/>
      <c r="AF18" s="32"/>
      <c r="AG18" s="32"/>
      <c r="AH18" s="32"/>
      <c r="AI18" s="32"/>
      <c r="AJ18" s="101"/>
    </row>
    <row r="19" spans="1:36" s="106" customFormat="1">
      <c r="A19" s="127" t="str">
        <f>"  Total "&amp;B17</f>
        <v xml:space="preserve">  Total Aerial Ladder waterway 0-94 Rear</v>
      </c>
      <c r="B19" s="127"/>
      <c r="C19" s="104">
        <f>SUM(C14:C18)</f>
        <v>579</v>
      </c>
      <c r="D19" s="105">
        <f>C19/$C$234</f>
        <v>2.7638550766146356E-2</v>
      </c>
      <c r="E19" s="104"/>
      <c r="F19" s="104">
        <f>SUM(F14:F18)</f>
        <v>23</v>
      </c>
      <c r="G19" s="104">
        <f>SUM(G14:G18)</f>
        <v>18</v>
      </c>
      <c r="H19" s="104">
        <f>SUM(H14:H18)</f>
        <v>538</v>
      </c>
      <c r="I19" s="51"/>
      <c r="J19" s="104">
        <f>SUM(J14:J18)</f>
        <v>8</v>
      </c>
      <c r="K19" s="104">
        <f>SUM(K14:K18)</f>
        <v>5</v>
      </c>
      <c r="L19" s="104">
        <f>SUM(L14:L18)</f>
        <v>550</v>
      </c>
      <c r="M19" s="104">
        <f>SUM(M14:M18)</f>
        <v>16</v>
      </c>
      <c r="N19" s="51"/>
      <c r="O19" s="104">
        <f t="shared" ref="O19:X19" si="4">SUM(O14:O18)</f>
        <v>137</v>
      </c>
      <c r="P19" s="104">
        <f t="shared" si="4"/>
        <v>285</v>
      </c>
      <c r="Q19" s="104">
        <f t="shared" si="4"/>
        <v>2</v>
      </c>
      <c r="R19" s="104">
        <f t="shared" si="4"/>
        <v>47</v>
      </c>
      <c r="S19" s="104">
        <f t="shared" si="4"/>
        <v>91</v>
      </c>
      <c r="T19" s="104">
        <f t="shared" si="4"/>
        <v>4</v>
      </c>
      <c r="U19" s="104">
        <f t="shared" si="4"/>
        <v>11</v>
      </c>
      <c r="V19" s="104">
        <f t="shared" si="4"/>
        <v>0</v>
      </c>
      <c r="W19" s="104">
        <f t="shared" si="4"/>
        <v>2</v>
      </c>
      <c r="X19" s="104">
        <f t="shared" si="4"/>
        <v>0</v>
      </c>
      <c r="Y19" s="51"/>
      <c r="Z19" s="104">
        <f>SUM(Z14:Z18)</f>
        <v>488</v>
      </c>
      <c r="AA19" s="104">
        <f>SUM(AA14:AA18)</f>
        <v>91</v>
      </c>
      <c r="AB19" s="51"/>
      <c r="AC19" s="104">
        <f t="shared" ref="AC19:AI19" si="5">SUM(AC14:AC18)</f>
        <v>9</v>
      </c>
      <c r="AD19" s="104">
        <f t="shared" si="5"/>
        <v>134</v>
      </c>
      <c r="AE19" s="104">
        <f t="shared" si="5"/>
        <v>24</v>
      </c>
      <c r="AF19" s="104">
        <f t="shared" si="5"/>
        <v>23</v>
      </c>
      <c r="AG19" s="104">
        <f t="shared" si="5"/>
        <v>3</v>
      </c>
      <c r="AH19" s="104">
        <f t="shared" si="5"/>
        <v>34</v>
      </c>
      <c r="AI19" s="104">
        <f t="shared" si="5"/>
        <v>352</v>
      </c>
      <c r="AJ19" s="104"/>
    </row>
    <row r="20" spans="1:36" s="103" customFormat="1">
      <c r="A20" s="99"/>
      <c r="B20" s="100"/>
      <c r="C20" s="101"/>
      <c r="D20" s="101"/>
      <c r="E20" s="101"/>
      <c r="F20" s="101"/>
      <c r="G20" s="101"/>
      <c r="H20" s="101"/>
      <c r="I20" s="25"/>
      <c r="J20" s="101"/>
      <c r="K20" s="101"/>
      <c r="L20" s="101"/>
      <c r="M20" s="101"/>
      <c r="N20" s="25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25"/>
      <c r="Z20" s="101"/>
      <c r="AA20" s="101"/>
      <c r="AB20" s="25"/>
      <c r="AC20" s="101"/>
      <c r="AD20" s="101"/>
      <c r="AE20" s="101"/>
      <c r="AF20" s="101"/>
      <c r="AG20" s="101"/>
      <c r="AH20" s="101"/>
      <c r="AI20" s="101"/>
      <c r="AJ20" s="101"/>
    </row>
    <row r="21" spans="1:36" s="103" customFormat="1">
      <c r="A21" s="99">
        <v>2007</v>
      </c>
      <c r="B21" s="100" t="s">
        <v>182</v>
      </c>
      <c r="C21" s="101">
        <f t="shared" ref="C21:C24" si="6">SUM(F21:H21)</f>
        <v>29</v>
      </c>
      <c r="D21" s="102">
        <f>C21/$C$217</f>
        <v>5.0408482530853466E-3</v>
      </c>
      <c r="E21" s="101"/>
      <c r="F21" s="101">
        <v>1</v>
      </c>
      <c r="G21" s="101">
        <v>2</v>
      </c>
      <c r="H21" s="101">
        <v>26</v>
      </c>
      <c r="I21" s="25"/>
      <c r="J21" s="101">
        <v>0</v>
      </c>
      <c r="K21" s="101">
        <v>0</v>
      </c>
      <c r="L21" s="101">
        <v>29</v>
      </c>
      <c r="M21" s="101">
        <v>0</v>
      </c>
      <c r="N21" s="25"/>
      <c r="O21" s="101">
        <v>0</v>
      </c>
      <c r="P21" s="101">
        <v>9</v>
      </c>
      <c r="Q21" s="101">
        <v>0</v>
      </c>
      <c r="R21" s="101">
        <v>0</v>
      </c>
      <c r="S21" s="101">
        <v>13</v>
      </c>
      <c r="T21" s="101">
        <v>0</v>
      </c>
      <c r="U21" s="101">
        <v>6</v>
      </c>
      <c r="V21" s="101">
        <v>0</v>
      </c>
      <c r="W21" s="101">
        <v>1</v>
      </c>
      <c r="X21" s="101">
        <v>0</v>
      </c>
      <c r="Y21" s="25"/>
      <c r="Z21" s="101">
        <v>1</v>
      </c>
      <c r="AA21" s="101">
        <v>28</v>
      </c>
      <c r="AB21" s="25"/>
      <c r="AC21" s="101">
        <v>3</v>
      </c>
      <c r="AD21" s="101">
        <v>0</v>
      </c>
      <c r="AE21" s="101">
        <v>0</v>
      </c>
      <c r="AF21" s="101">
        <v>0</v>
      </c>
      <c r="AG21" s="101">
        <v>0</v>
      </c>
      <c r="AH21" s="101">
        <v>0</v>
      </c>
      <c r="AI21" s="101">
        <v>26</v>
      </c>
      <c r="AJ21" s="101"/>
    </row>
    <row r="22" spans="1:36" s="103" customFormat="1">
      <c r="A22" s="99">
        <v>2008</v>
      </c>
      <c r="B22" s="100" t="s">
        <v>182</v>
      </c>
      <c r="C22" s="101">
        <f t="shared" si="6"/>
        <v>17</v>
      </c>
      <c r="D22" s="102">
        <f>C22/$C$221</f>
        <v>3.097103297504099E-3</v>
      </c>
      <c r="E22" s="101"/>
      <c r="F22" s="101">
        <v>1</v>
      </c>
      <c r="G22" s="101">
        <v>0</v>
      </c>
      <c r="H22" s="101">
        <v>16</v>
      </c>
      <c r="I22" s="25"/>
      <c r="J22" s="101">
        <v>1</v>
      </c>
      <c r="K22" s="101">
        <v>0</v>
      </c>
      <c r="L22" s="101">
        <v>16</v>
      </c>
      <c r="M22" s="101">
        <v>0</v>
      </c>
      <c r="N22" s="25"/>
      <c r="O22" s="101">
        <v>1</v>
      </c>
      <c r="P22" s="101">
        <v>6</v>
      </c>
      <c r="Q22" s="101">
        <v>0</v>
      </c>
      <c r="R22" s="101">
        <v>5</v>
      </c>
      <c r="S22" s="101">
        <v>1</v>
      </c>
      <c r="T22" s="101">
        <v>0</v>
      </c>
      <c r="U22" s="101">
        <v>4</v>
      </c>
      <c r="V22" s="101">
        <v>0</v>
      </c>
      <c r="W22" s="101">
        <v>0</v>
      </c>
      <c r="X22" s="101">
        <v>0</v>
      </c>
      <c r="Y22" s="25"/>
      <c r="Z22" s="101">
        <v>1</v>
      </c>
      <c r="AA22" s="101">
        <v>16</v>
      </c>
      <c r="AB22" s="25"/>
      <c r="AC22" s="101">
        <v>0</v>
      </c>
      <c r="AD22" s="101">
        <v>0</v>
      </c>
      <c r="AE22" s="101">
        <v>0</v>
      </c>
      <c r="AF22" s="101">
        <v>0</v>
      </c>
      <c r="AG22" s="101">
        <v>0</v>
      </c>
      <c r="AH22" s="101">
        <v>0</v>
      </c>
      <c r="AI22" s="101">
        <v>17</v>
      </c>
      <c r="AJ22" s="101"/>
    </row>
    <row r="23" spans="1:36" s="103" customFormat="1">
      <c r="A23" s="99">
        <v>2009</v>
      </c>
      <c r="B23" s="100" t="s">
        <v>182</v>
      </c>
      <c r="C23" s="101">
        <f t="shared" si="6"/>
        <v>14</v>
      </c>
      <c r="D23" s="102">
        <f>C23/$C$225</f>
        <v>2.6192703461178674E-3</v>
      </c>
      <c r="E23" s="101"/>
      <c r="F23" s="101">
        <v>0</v>
      </c>
      <c r="G23" s="101">
        <v>0</v>
      </c>
      <c r="H23" s="101">
        <v>14</v>
      </c>
      <c r="I23" s="25"/>
      <c r="J23" s="101">
        <v>0</v>
      </c>
      <c r="K23" s="101">
        <v>0</v>
      </c>
      <c r="L23" s="101">
        <v>14</v>
      </c>
      <c r="M23" s="101">
        <v>0</v>
      </c>
      <c r="N23" s="25"/>
      <c r="O23" s="101">
        <v>1</v>
      </c>
      <c r="P23" s="101">
        <v>1</v>
      </c>
      <c r="Q23" s="101">
        <v>0</v>
      </c>
      <c r="R23" s="101">
        <v>11</v>
      </c>
      <c r="S23" s="101">
        <v>0</v>
      </c>
      <c r="T23" s="101">
        <v>0</v>
      </c>
      <c r="U23" s="101">
        <v>1</v>
      </c>
      <c r="V23" s="101">
        <v>0</v>
      </c>
      <c r="W23" s="101">
        <v>0</v>
      </c>
      <c r="X23" s="101">
        <v>0</v>
      </c>
      <c r="Y23" s="25"/>
      <c r="Z23" s="101">
        <v>1</v>
      </c>
      <c r="AA23" s="101">
        <v>13</v>
      </c>
      <c r="AB23" s="25"/>
      <c r="AC23" s="25">
        <v>2</v>
      </c>
      <c r="AD23" s="25">
        <v>2</v>
      </c>
      <c r="AE23" s="25">
        <v>0</v>
      </c>
      <c r="AF23" s="25">
        <v>0</v>
      </c>
      <c r="AG23" s="25">
        <v>0</v>
      </c>
      <c r="AH23" s="25">
        <v>0</v>
      </c>
      <c r="AI23" s="25">
        <v>10</v>
      </c>
      <c r="AJ23" s="101"/>
    </row>
    <row r="24" spans="1:36" s="103" customFormat="1">
      <c r="A24" s="99">
        <v>2010</v>
      </c>
      <c r="B24" s="100" t="s">
        <v>182</v>
      </c>
      <c r="C24" s="101">
        <f t="shared" si="6"/>
        <v>12</v>
      </c>
      <c r="D24" s="102">
        <f>C24/$C$229</f>
        <v>2.751031636863824E-3</v>
      </c>
      <c r="E24" s="101"/>
      <c r="F24" s="101">
        <v>0</v>
      </c>
      <c r="G24" s="101">
        <v>0</v>
      </c>
      <c r="H24" s="101">
        <v>12</v>
      </c>
      <c r="I24" s="101"/>
      <c r="J24" s="101">
        <v>0</v>
      </c>
      <c r="K24" s="101">
        <v>0</v>
      </c>
      <c r="L24" s="101">
        <v>12</v>
      </c>
      <c r="M24" s="101">
        <v>0</v>
      </c>
      <c r="N24" s="101"/>
      <c r="O24" s="101">
        <v>0</v>
      </c>
      <c r="P24" s="101">
        <v>4</v>
      </c>
      <c r="Q24" s="101">
        <v>1</v>
      </c>
      <c r="R24" s="101">
        <v>0</v>
      </c>
      <c r="S24" s="101">
        <v>3</v>
      </c>
      <c r="T24" s="101">
        <v>0</v>
      </c>
      <c r="U24" s="101">
        <v>4</v>
      </c>
      <c r="V24" s="101">
        <v>0</v>
      </c>
      <c r="W24" s="101">
        <v>0</v>
      </c>
      <c r="X24" s="101">
        <v>0</v>
      </c>
      <c r="Y24" s="101"/>
      <c r="Z24" s="101">
        <v>1</v>
      </c>
      <c r="AA24" s="101">
        <v>11</v>
      </c>
      <c r="AB24" s="101"/>
      <c r="AC24" s="101">
        <v>2</v>
      </c>
      <c r="AD24" s="101">
        <v>0</v>
      </c>
      <c r="AE24" s="101">
        <v>0</v>
      </c>
      <c r="AF24" s="101">
        <v>0</v>
      </c>
      <c r="AG24" s="101">
        <v>0</v>
      </c>
      <c r="AH24" s="101">
        <v>0</v>
      </c>
      <c r="AI24" s="101">
        <v>10</v>
      </c>
      <c r="AJ24" s="101"/>
    </row>
    <row r="25" spans="1:36" s="103" customFormat="1" ht="3.95" customHeight="1">
      <c r="A25" s="99"/>
      <c r="B25" s="100"/>
      <c r="C25" s="32"/>
      <c r="D25" s="41"/>
      <c r="E25" s="101"/>
      <c r="F25" s="32"/>
      <c r="G25" s="32"/>
      <c r="H25" s="32"/>
      <c r="I25" s="25"/>
      <c r="J25" s="32"/>
      <c r="K25" s="32"/>
      <c r="L25" s="32"/>
      <c r="M25" s="32"/>
      <c r="N25" s="25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25"/>
      <c r="Z25" s="32"/>
      <c r="AA25" s="32"/>
      <c r="AB25" s="25"/>
      <c r="AC25" s="32"/>
      <c r="AD25" s="32"/>
      <c r="AE25" s="32"/>
      <c r="AF25" s="32"/>
      <c r="AG25" s="32"/>
      <c r="AH25" s="32"/>
      <c r="AI25" s="32"/>
      <c r="AJ25" s="101"/>
    </row>
    <row r="26" spans="1:36" s="106" customFormat="1">
      <c r="A26" s="127" t="str">
        <f>"  Total "&amp;B24</f>
        <v xml:space="preserve">  Total Aerial Ladder waterway 95 + Mid</v>
      </c>
      <c r="B26" s="127"/>
      <c r="C26" s="104">
        <f>SUM(C21:C25)</f>
        <v>72</v>
      </c>
      <c r="D26" s="105">
        <f>C26/$C$234</f>
        <v>3.4369182299871116E-3</v>
      </c>
      <c r="E26" s="104"/>
      <c r="F26" s="104">
        <f>SUM(F21:F25)</f>
        <v>2</v>
      </c>
      <c r="G26" s="104">
        <f>SUM(G21:G25)</f>
        <v>2</v>
      </c>
      <c r="H26" s="104">
        <f>SUM(H21:H25)</f>
        <v>68</v>
      </c>
      <c r="I26" s="51"/>
      <c r="J26" s="104">
        <f>SUM(J21:J25)</f>
        <v>1</v>
      </c>
      <c r="K26" s="104">
        <f>SUM(K21:K25)</f>
        <v>0</v>
      </c>
      <c r="L26" s="104">
        <f>SUM(L21:L25)</f>
        <v>71</v>
      </c>
      <c r="M26" s="104">
        <f>SUM(M21:M25)</f>
        <v>0</v>
      </c>
      <c r="N26" s="51"/>
      <c r="O26" s="104">
        <f t="shared" ref="O26:X26" si="7">SUM(O21:O25)</f>
        <v>2</v>
      </c>
      <c r="P26" s="104">
        <f t="shared" si="7"/>
        <v>20</v>
      </c>
      <c r="Q26" s="104">
        <f t="shared" si="7"/>
        <v>1</v>
      </c>
      <c r="R26" s="104">
        <f t="shared" si="7"/>
        <v>16</v>
      </c>
      <c r="S26" s="104">
        <f t="shared" si="7"/>
        <v>17</v>
      </c>
      <c r="T26" s="104">
        <f t="shared" si="7"/>
        <v>0</v>
      </c>
      <c r="U26" s="104">
        <f t="shared" si="7"/>
        <v>15</v>
      </c>
      <c r="V26" s="104">
        <f t="shared" si="7"/>
        <v>0</v>
      </c>
      <c r="W26" s="104">
        <f t="shared" si="7"/>
        <v>1</v>
      </c>
      <c r="X26" s="104">
        <f t="shared" si="7"/>
        <v>0</v>
      </c>
      <c r="Y26" s="51"/>
      <c r="Z26" s="104">
        <f>SUM(Z21:Z25)</f>
        <v>4</v>
      </c>
      <c r="AA26" s="104">
        <f>SUM(AA21:AA25)</f>
        <v>68</v>
      </c>
      <c r="AB26" s="51"/>
      <c r="AC26" s="104">
        <f t="shared" ref="AC26:AI26" si="8">SUM(AC21:AC25)</f>
        <v>7</v>
      </c>
      <c r="AD26" s="104">
        <f t="shared" si="8"/>
        <v>2</v>
      </c>
      <c r="AE26" s="104">
        <f t="shared" si="8"/>
        <v>0</v>
      </c>
      <c r="AF26" s="104">
        <f t="shared" si="8"/>
        <v>0</v>
      </c>
      <c r="AG26" s="104">
        <f t="shared" si="8"/>
        <v>0</v>
      </c>
      <c r="AH26" s="104">
        <f t="shared" si="8"/>
        <v>0</v>
      </c>
      <c r="AI26" s="104">
        <f t="shared" si="8"/>
        <v>63</v>
      </c>
      <c r="AJ26" s="104"/>
    </row>
    <row r="27" spans="1:36" s="103" customFormat="1">
      <c r="A27" s="99"/>
      <c r="B27" s="100"/>
      <c r="C27" s="101"/>
      <c r="D27" s="101"/>
      <c r="E27" s="101"/>
      <c r="F27" s="101"/>
      <c r="G27" s="101"/>
      <c r="H27" s="101"/>
      <c r="I27" s="25"/>
      <c r="J27" s="101"/>
      <c r="K27" s="101"/>
      <c r="L27" s="101"/>
      <c r="M27" s="101"/>
      <c r="N27" s="25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25"/>
      <c r="Z27" s="101"/>
      <c r="AA27" s="101"/>
      <c r="AB27" s="25"/>
      <c r="AC27" s="101"/>
      <c r="AD27" s="101"/>
      <c r="AE27" s="101"/>
      <c r="AF27" s="101"/>
      <c r="AG27" s="101"/>
      <c r="AH27" s="101"/>
      <c r="AI27" s="101"/>
      <c r="AJ27" s="101"/>
    </row>
    <row r="28" spans="1:36" s="103" customFormat="1">
      <c r="A28" s="99">
        <v>2007</v>
      </c>
      <c r="B28" s="100" t="s">
        <v>183</v>
      </c>
      <c r="C28" s="101">
        <f t="shared" ref="C28:C31" si="9">SUM(F28:H28)</f>
        <v>174</v>
      </c>
      <c r="D28" s="102">
        <f>C28/$C$217</f>
        <v>3.024508951851208E-2</v>
      </c>
      <c r="E28" s="101"/>
      <c r="F28" s="101">
        <v>27</v>
      </c>
      <c r="G28" s="101">
        <v>4</v>
      </c>
      <c r="H28" s="101">
        <v>143</v>
      </c>
      <c r="I28" s="25"/>
      <c r="J28" s="101">
        <v>1</v>
      </c>
      <c r="K28" s="101">
        <v>3</v>
      </c>
      <c r="L28" s="101">
        <v>165</v>
      </c>
      <c r="M28" s="101">
        <v>5</v>
      </c>
      <c r="N28" s="25"/>
      <c r="O28" s="101">
        <v>2</v>
      </c>
      <c r="P28" s="101">
        <v>40</v>
      </c>
      <c r="Q28" s="101">
        <v>2</v>
      </c>
      <c r="R28" s="101">
        <v>0</v>
      </c>
      <c r="S28" s="101">
        <v>56</v>
      </c>
      <c r="T28" s="101">
        <v>2</v>
      </c>
      <c r="U28" s="101">
        <v>71</v>
      </c>
      <c r="V28" s="101">
        <v>0</v>
      </c>
      <c r="W28" s="101">
        <v>1</v>
      </c>
      <c r="X28" s="101">
        <v>0</v>
      </c>
      <c r="Y28" s="25"/>
      <c r="Z28" s="101">
        <v>10</v>
      </c>
      <c r="AA28" s="101">
        <v>164</v>
      </c>
      <c r="AB28" s="25"/>
      <c r="AC28" s="101">
        <v>0</v>
      </c>
      <c r="AD28" s="101">
        <v>16</v>
      </c>
      <c r="AE28" s="101">
        <v>2</v>
      </c>
      <c r="AF28" s="101">
        <v>0</v>
      </c>
      <c r="AG28" s="101">
        <v>0</v>
      </c>
      <c r="AH28" s="101">
        <v>6</v>
      </c>
      <c r="AI28" s="101">
        <v>150</v>
      </c>
      <c r="AJ28" s="101"/>
    </row>
    <row r="29" spans="1:36" s="103" customFormat="1">
      <c r="A29" s="99">
        <v>2008</v>
      </c>
      <c r="B29" s="100" t="s">
        <v>183</v>
      </c>
      <c r="C29" s="101">
        <f t="shared" si="9"/>
        <v>148</v>
      </c>
      <c r="D29" s="102">
        <f>C29/$C$221</f>
        <v>2.6963016942976863E-2</v>
      </c>
      <c r="E29" s="101"/>
      <c r="F29" s="101">
        <v>18</v>
      </c>
      <c r="G29" s="101">
        <v>2</v>
      </c>
      <c r="H29" s="101">
        <v>128</v>
      </c>
      <c r="I29" s="25"/>
      <c r="J29" s="101">
        <v>2</v>
      </c>
      <c r="K29" s="101">
        <v>0</v>
      </c>
      <c r="L29" s="101">
        <v>145</v>
      </c>
      <c r="M29" s="101">
        <v>1</v>
      </c>
      <c r="N29" s="25"/>
      <c r="O29" s="101">
        <v>11</v>
      </c>
      <c r="P29" s="101">
        <v>31</v>
      </c>
      <c r="Q29" s="101">
        <v>2</v>
      </c>
      <c r="R29" s="101">
        <v>14</v>
      </c>
      <c r="S29" s="101">
        <v>35</v>
      </c>
      <c r="T29" s="101">
        <v>0</v>
      </c>
      <c r="U29" s="101">
        <v>54</v>
      </c>
      <c r="V29" s="101">
        <v>0</v>
      </c>
      <c r="W29" s="101">
        <v>1</v>
      </c>
      <c r="X29" s="101">
        <v>0</v>
      </c>
      <c r="Y29" s="25"/>
      <c r="Z29" s="101">
        <v>7</v>
      </c>
      <c r="AA29" s="101">
        <v>141</v>
      </c>
      <c r="AB29" s="25"/>
      <c r="AC29" s="101">
        <v>0</v>
      </c>
      <c r="AD29" s="101">
        <v>22</v>
      </c>
      <c r="AE29" s="101">
        <v>3</v>
      </c>
      <c r="AF29" s="101">
        <v>1</v>
      </c>
      <c r="AG29" s="101">
        <v>1</v>
      </c>
      <c r="AH29" s="101">
        <v>1</v>
      </c>
      <c r="AI29" s="101">
        <v>120</v>
      </c>
      <c r="AJ29" s="101"/>
    </row>
    <row r="30" spans="1:36" s="103" customFormat="1">
      <c r="A30" s="99">
        <v>2009</v>
      </c>
      <c r="B30" s="100" t="s">
        <v>183</v>
      </c>
      <c r="C30" s="101">
        <f t="shared" si="9"/>
        <v>149</v>
      </c>
      <c r="D30" s="102">
        <f>C30/$C$225</f>
        <v>2.7876520112254444E-2</v>
      </c>
      <c r="E30" s="101"/>
      <c r="F30" s="101">
        <v>13</v>
      </c>
      <c r="G30" s="101">
        <v>0</v>
      </c>
      <c r="H30" s="101">
        <v>136</v>
      </c>
      <c r="I30" s="25"/>
      <c r="J30" s="101">
        <v>1</v>
      </c>
      <c r="K30" s="101">
        <v>0</v>
      </c>
      <c r="L30" s="101">
        <v>147</v>
      </c>
      <c r="M30" s="101">
        <v>1</v>
      </c>
      <c r="N30" s="25"/>
      <c r="O30" s="101">
        <v>47</v>
      </c>
      <c r="P30" s="101">
        <v>1</v>
      </c>
      <c r="Q30" s="101">
        <v>0</v>
      </c>
      <c r="R30" s="101">
        <v>54</v>
      </c>
      <c r="S30" s="101">
        <v>0</v>
      </c>
      <c r="T30" s="101">
        <v>0</v>
      </c>
      <c r="U30" s="101">
        <v>44</v>
      </c>
      <c r="V30" s="101">
        <v>0</v>
      </c>
      <c r="W30" s="101">
        <v>3</v>
      </c>
      <c r="X30" s="101">
        <v>0</v>
      </c>
      <c r="Y30" s="25"/>
      <c r="Z30" s="101">
        <v>11</v>
      </c>
      <c r="AA30" s="101">
        <v>138</v>
      </c>
      <c r="AB30" s="25"/>
      <c r="AC30" s="25">
        <v>3</v>
      </c>
      <c r="AD30" s="25">
        <v>19</v>
      </c>
      <c r="AE30" s="25">
        <v>4</v>
      </c>
      <c r="AF30" s="25">
        <v>1</v>
      </c>
      <c r="AG30" s="25">
        <v>0</v>
      </c>
      <c r="AH30" s="25">
        <v>6</v>
      </c>
      <c r="AI30" s="25">
        <v>116</v>
      </c>
      <c r="AJ30" s="101"/>
    </row>
    <row r="31" spans="1:36" s="103" customFormat="1">
      <c r="A31" s="99">
        <v>2010</v>
      </c>
      <c r="B31" s="100" t="s">
        <v>183</v>
      </c>
      <c r="C31" s="101">
        <f t="shared" si="9"/>
        <v>107</v>
      </c>
      <c r="D31" s="102">
        <f>C31/$C$229</f>
        <v>2.4530032095369098E-2</v>
      </c>
      <c r="E31" s="101"/>
      <c r="F31" s="101">
        <v>14</v>
      </c>
      <c r="G31" s="101">
        <v>1</v>
      </c>
      <c r="H31" s="101">
        <v>92</v>
      </c>
      <c r="I31" s="101"/>
      <c r="J31" s="101">
        <v>0</v>
      </c>
      <c r="K31" s="101">
        <v>0</v>
      </c>
      <c r="L31" s="101">
        <v>107</v>
      </c>
      <c r="M31" s="101">
        <v>0</v>
      </c>
      <c r="N31" s="101"/>
      <c r="O31" s="101">
        <v>0</v>
      </c>
      <c r="P31" s="101">
        <v>28</v>
      </c>
      <c r="Q31" s="101">
        <v>1</v>
      </c>
      <c r="R31" s="101">
        <v>0</v>
      </c>
      <c r="S31" s="101">
        <v>38</v>
      </c>
      <c r="T31" s="101">
        <v>0</v>
      </c>
      <c r="U31" s="101">
        <v>39</v>
      </c>
      <c r="V31" s="101">
        <v>0</v>
      </c>
      <c r="W31" s="101">
        <v>1</v>
      </c>
      <c r="X31" s="101">
        <v>0</v>
      </c>
      <c r="Y31" s="101"/>
      <c r="Z31" s="101">
        <v>2</v>
      </c>
      <c r="AA31" s="101">
        <v>105</v>
      </c>
      <c r="AB31" s="101"/>
      <c r="AC31" s="101">
        <v>0</v>
      </c>
      <c r="AD31" s="101">
        <v>18</v>
      </c>
      <c r="AE31" s="101">
        <v>4</v>
      </c>
      <c r="AF31" s="101">
        <v>0</v>
      </c>
      <c r="AG31" s="101">
        <v>0</v>
      </c>
      <c r="AH31" s="101">
        <v>2</v>
      </c>
      <c r="AI31" s="101">
        <v>83</v>
      </c>
      <c r="AJ31" s="101"/>
    </row>
    <row r="32" spans="1:36" s="103" customFormat="1" ht="3.95" customHeight="1">
      <c r="A32" s="99"/>
      <c r="B32" s="100"/>
      <c r="C32" s="32"/>
      <c r="D32" s="41"/>
      <c r="E32" s="101"/>
      <c r="F32" s="32"/>
      <c r="G32" s="32"/>
      <c r="H32" s="32"/>
      <c r="I32" s="25"/>
      <c r="J32" s="32"/>
      <c r="K32" s="32"/>
      <c r="L32" s="32"/>
      <c r="M32" s="32"/>
      <c r="N32" s="25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25"/>
      <c r="Z32" s="32"/>
      <c r="AA32" s="32"/>
      <c r="AB32" s="25"/>
      <c r="AC32" s="32"/>
      <c r="AD32" s="32"/>
      <c r="AE32" s="32"/>
      <c r="AF32" s="32"/>
      <c r="AG32" s="32"/>
      <c r="AH32" s="32"/>
      <c r="AI32" s="32"/>
      <c r="AJ32" s="101"/>
    </row>
    <row r="33" spans="1:36" s="106" customFormat="1">
      <c r="A33" s="127" t="str">
        <f>"  Total "&amp;B31</f>
        <v xml:space="preserve">  Total Aerial Ladder waterway 95 + Rear</v>
      </c>
      <c r="B33" s="127"/>
      <c r="C33" s="104">
        <f>SUM(C28:C32)</f>
        <v>578</v>
      </c>
      <c r="D33" s="105">
        <f>C33/$C$234</f>
        <v>2.7590815790729868E-2</v>
      </c>
      <c r="E33" s="104"/>
      <c r="F33" s="104">
        <f>SUM(F28:F32)</f>
        <v>72</v>
      </c>
      <c r="G33" s="104">
        <f>SUM(G28:G32)</f>
        <v>7</v>
      </c>
      <c r="H33" s="104">
        <f>SUM(H28:H32)</f>
        <v>499</v>
      </c>
      <c r="I33" s="51"/>
      <c r="J33" s="104">
        <f>SUM(J28:J32)</f>
        <v>4</v>
      </c>
      <c r="K33" s="104">
        <f>SUM(K28:K32)</f>
        <v>3</v>
      </c>
      <c r="L33" s="104">
        <f>SUM(L28:L32)</f>
        <v>564</v>
      </c>
      <c r="M33" s="104">
        <f>SUM(M28:M32)</f>
        <v>7</v>
      </c>
      <c r="N33" s="51"/>
      <c r="O33" s="104">
        <f t="shared" ref="O33:X33" si="10">SUM(O28:O32)</f>
        <v>60</v>
      </c>
      <c r="P33" s="104">
        <f t="shared" si="10"/>
        <v>100</v>
      </c>
      <c r="Q33" s="104">
        <f t="shared" si="10"/>
        <v>5</v>
      </c>
      <c r="R33" s="104">
        <f t="shared" si="10"/>
        <v>68</v>
      </c>
      <c r="S33" s="104">
        <f t="shared" si="10"/>
        <v>129</v>
      </c>
      <c r="T33" s="104">
        <f t="shared" si="10"/>
        <v>2</v>
      </c>
      <c r="U33" s="104">
        <f t="shared" si="10"/>
        <v>208</v>
      </c>
      <c r="V33" s="104">
        <f t="shared" si="10"/>
        <v>0</v>
      </c>
      <c r="W33" s="104">
        <f t="shared" si="10"/>
        <v>6</v>
      </c>
      <c r="X33" s="104">
        <f t="shared" si="10"/>
        <v>0</v>
      </c>
      <c r="Y33" s="51"/>
      <c r="Z33" s="104">
        <f>SUM(Z28:Z32)</f>
        <v>30</v>
      </c>
      <c r="AA33" s="104">
        <f>SUM(AA28:AA32)</f>
        <v>548</v>
      </c>
      <c r="AB33" s="51"/>
      <c r="AC33" s="104">
        <f t="shared" ref="AC33:AI33" si="11">SUM(AC28:AC32)</f>
        <v>3</v>
      </c>
      <c r="AD33" s="104">
        <f t="shared" si="11"/>
        <v>75</v>
      </c>
      <c r="AE33" s="104">
        <f t="shared" si="11"/>
        <v>13</v>
      </c>
      <c r="AF33" s="104">
        <f t="shared" si="11"/>
        <v>2</v>
      </c>
      <c r="AG33" s="104">
        <f t="shared" si="11"/>
        <v>1</v>
      </c>
      <c r="AH33" s="104">
        <f t="shared" si="11"/>
        <v>15</v>
      </c>
      <c r="AI33" s="104">
        <f t="shared" si="11"/>
        <v>469</v>
      </c>
      <c r="AJ33" s="104"/>
    </row>
    <row r="34" spans="1:36" s="103" customFormat="1">
      <c r="A34" s="99"/>
      <c r="B34" s="100"/>
      <c r="C34" s="101"/>
      <c r="D34" s="101"/>
      <c r="E34" s="101"/>
      <c r="F34" s="101"/>
      <c r="G34" s="101"/>
      <c r="H34" s="101"/>
      <c r="I34" s="25"/>
      <c r="J34" s="101"/>
      <c r="K34" s="101"/>
      <c r="L34" s="101"/>
      <c r="M34" s="101"/>
      <c r="N34" s="25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25"/>
      <c r="Z34" s="101"/>
      <c r="AA34" s="101"/>
      <c r="AB34" s="25"/>
      <c r="AC34" s="101"/>
      <c r="AD34" s="101"/>
      <c r="AE34" s="101"/>
      <c r="AF34" s="101"/>
      <c r="AG34" s="101"/>
      <c r="AH34" s="101"/>
      <c r="AI34" s="101"/>
      <c r="AJ34" s="101"/>
    </row>
    <row r="35" spans="1:36" s="103" customFormat="1">
      <c r="A35" s="99">
        <v>2007</v>
      </c>
      <c r="B35" s="100" t="s">
        <v>184</v>
      </c>
      <c r="C35" s="101">
        <f t="shared" ref="C35:C38" si="12">SUM(F35:H35)</f>
        <v>13</v>
      </c>
      <c r="D35" s="102">
        <f>C35/$C$217</f>
        <v>2.2596905962106728E-3</v>
      </c>
      <c r="E35" s="101"/>
      <c r="F35" s="101">
        <v>0</v>
      </c>
      <c r="G35" s="101">
        <v>0</v>
      </c>
      <c r="H35" s="101">
        <v>13</v>
      </c>
      <c r="I35" s="25"/>
      <c r="J35" s="101">
        <v>0</v>
      </c>
      <c r="K35" s="101">
        <v>1</v>
      </c>
      <c r="L35" s="101">
        <v>12</v>
      </c>
      <c r="M35" s="101">
        <v>0</v>
      </c>
      <c r="N35" s="25"/>
      <c r="O35" s="101">
        <v>0</v>
      </c>
      <c r="P35" s="101">
        <v>8</v>
      </c>
      <c r="Q35" s="101">
        <v>0</v>
      </c>
      <c r="R35" s="101">
        <v>0</v>
      </c>
      <c r="S35" s="101">
        <v>3</v>
      </c>
      <c r="T35" s="101">
        <v>0</v>
      </c>
      <c r="U35" s="101">
        <v>1</v>
      </c>
      <c r="V35" s="101">
        <v>0</v>
      </c>
      <c r="W35" s="101">
        <v>1</v>
      </c>
      <c r="X35" s="101">
        <v>0</v>
      </c>
      <c r="Y35" s="25"/>
      <c r="Z35" s="101">
        <v>7</v>
      </c>
      <c r="AA35" s="101">
        <v>6</v>
      </c>
      <c r="AB35" s="25"/>
      <c r="AC35" s="101">
        <v>3</v>
      </c>
      <c r="AD35" s="101">
        <v>1</v>
      </c>
      <c r="AE35" s="101">
        <v>0</v>
      </c>
      <c r="AF35" s="101">
        <v>0</v>
      </c>
      <c r="AG35" s="101">
        <v>0</v>
      </c>
      <c r="AH35" s="101">
        <v>0</v>
      </c>
      <c r="AI35" s="101">
        <v>9</v>
      </c>
      <c r="AJ35" s="101"/>
    </row>
    <row r="36" spans="1:36" s="103" customFormat="1">
      <c r="A36" s="99">
        <v>2008</v>
      </c>
      <c r="B36" s="100" t="s">
        <v>184</v>
      </c>
      <c r="C36" s="101">
        <f t="shared" si="12"/>
        <v>17</v>
      </c>
      <c r="D36" s="102">
        <f>C36/$C$221</f>
        <v>3.097103297504099E-3</v>
      </c>
      <c r="E36" s="101"/>
      <c r="F36" s="101">
        <v>1</v>
      </c>
      <c r="G36" s="101">
        <v>0</v>
      </c>
      <c r="H36" s="101">
        <v>16</v>
      </c>
      <c r="I36" s="25"/>
      <c r="J36" s="101">
        <v>0</v>
      </c>
      <c r="K36" s="101">
        <v>0</v>
      </c>
      <c r="L36" s="101">
        <v>17</v>
      </c>
      <c r="M36" s="101">
        <v>0</v>
      </c>
      <c r="N36" s="25"/>
      <c r="O36" s="101">
        <v>3</v>
      </c>
      <c r="P36" s="101">
        <v>11</v>
      </c>
      <c r="Q36" s="101">
        <v>0</v>
      </c>
      <c r="R36" s="101">
        <v>0</v>
      </c>
      <c r="S36" s="101">
        <v>2</v>
      </c>
      <c r="T36" s="101">
        <v>0</v>
      </c>
      <c r="U36" s="101">
        <v>1</v>
      </c>
      <c r="V36" s="101">
        <v>0</v>
      </c>
      <c r="W36" s="101">
        <v>0</v>
      </c>
      <c r="X36" s="101">
        <v>0</v>
      </c>
      <c r="Y36" s="25"/>
      <c r="Z36" s="101">
        <v>16</v>
      </c>
      <c r="AA36" s="101">
        <v>1</v>
      </c>
      <c r="AB36" s="25"/>
      <c r="AC36" s="101">
        <v>0</v>
      </c>
      <c r="AD36" s="101">
        <v>0</v>
      </c>
      <c r="AE36" s="101">
        <v>0</v>
      </c>
      <c r="AF36" s="101">
        <v>0</v>
      </c>
      <c r="AG36" s="101">
        <v>0</v>
      </c>
      <c r="AH36" s="101">
        <v>0</v>
      </c>
      <c r="AI36" s="101">
        <v>17</v>
      </c>
      <c r="AJ36" s="101"/>
    </row>
    <row r="37" spans="1:36" s="103" customFormat="1">
      <c r="A37" s="99">
        <v>2009</v>
      </c>
      <c r="B37" s="100" t="s">
        <v>184</v>
      </c>
      <c r="C37" s="101">
        <f t="shared" si="12"/>
        <v>12</v>
      </c>
      <c r="D37" s="102">
        <f>C37/$C$225</f>
        <v>2.2450888681010291E-3</v>
      </c>
      <c r="E37" s="101"/>
      <c r="F37" s="101">
        <v>1</v>
      </c>
      <c r="G37" s="101">
        <v>0</v>
      </c>
      <c r="H37" s="101">
        <v>11</v>
      </c>
      <c r="I37" s="25"/>
      <c r="J37" s="101">
        <v>0</v>
      </c>
      <c r="K37" s="101">
        <v>0</v>
      </c>
      <c r="L37" s="101">
        <v>12</v>
      </c>
      <c r="M37" s="101">
        <v>0</v>
      </c>
      <c r="N37" s="25"/>
      <c r="O37" s="101">
        <v>8</v>
      </c>
      <c r="P37" s="101">
        <v>0</v>
      </c>
      <c r="Q37" s="101">
        <v>0</v>
      </c>
      <c r="R37" s="101">
        <v>1</v>
      </c>
      <c r="S37" s="101">
        <v>0</v>
      </c>
      <c r="T37" s="101">
        <v>0</v>
      </c>
      <c r="U37" s="101">
        <v>3</v>
      </c>
      <c r="V37" s="101">
        <v>0</v>
      </c>
      <c r="W37" s="101">
        <v>0</v>
      </c>
      <c r="X37" s="101">
        <v>0</v>
      </c>
      <c r="Y37" s="25"/>
      <c r="Z37" s="101">
        <v>9</v>
      </c>
      <c r="AA37" s="101">
        <v>3</v>
      </c>
      <c r="AB37" s="25"/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12</v>
      </c>
      <c r="AJ37" s="101"/>
    </row>
    <row r="38" spans="1:36" s="103" customFormat="1">
      <c r="A38" s="99">
        <v>2010</v>
      </c>
      <c r="B38" s="100" t="s">
        <v>184</v>
      </c>
      <c r="C38" s="101">
        <f t="shared" si="12"/>
        <v>28</v>
      </c>
      <c r="D38" s="102">
        <f>C38/$C$229</f>
        <v>6.4190738193489229E-3</v>
      </c>
      <c r="E38" s="101"/>
      <c r="F38" s="101">
        <v>0</v>
      </c>
      <c r="G38" s="101">
        <v>0</v>
      </c>
      <c r="H38" s="101">
        <v>28</v>
      </c>
      <c r="I38" s="101"/>
      <c r="J38" s="101">
        <v>1</v>
      </c>
      <c r="K38" s="101">
        <v>0</v>
      </c>
      <c r="L38" s="101">
        <v>27</v>
      </c>
      <c r="M38" s="101">
        <v>0</v>
      </c>
      <c r="N38" s="101"/>
      <c r="O38" s="101">
        <v>0</v>
      </c>
      <c r="P38" s="101">
        <v>8</v>
      </c>
      <c r="Q38" s="101">
        <v>0</v>
      </c>
      <c r="R38" s="101">
        <v>0</v>
      </c>
      <c r="S38" s="101">
        <v>2</v>
      </c>
      <c r="T38" s="101">
        <v>0</v>
      </c>
      <c r="U38" s="101">
        <v>18</v>
      </c>
      <c r="V38" s="101">
        <v>0</v>
      </c>
      <c r="W38" s="101">
        <v>0</v>
      </c>
      <c r="X38" s="101">
        <v>0</v>
      </c>
      <c r="Y38" s="101"/>
      <c r="Z38" s="101">
        <v>10</v>
      </c>
      <c r="AA38" s="101">
        <v>18</v>
      </c>
      <c r="AB38" s="101"/>
      <c r="AC38" s="101">
        <v>0</v>
      </c>
      <c r="AD38" s="101">
        <v>0</v>
      </c>
      <c r="AE38" s="101">
        <v>0</v>
      </c>
      <c r="AF38" s="101">
        <v>0</v>
      </c>
      <c r="AG38" s="101">
        <v>0</v>
      </c>
      <c r="AH38" s="101">
        <v>0</v>
      </c>
      <c r="AI38" s="101">
        <v>28</v>
      </c>
      <c r="AJ38" s="101"/>
    </row>
    <row r="39" spans="1:36" s="103" customFormat="1" ht="3.95" customHeight="1">
      <c r="A39" s="99"/>
      <c r="B39" s="100"/>
      <c r="C39" s="32"/>
      <c r="D39" s="41"/>
      <c r="E39" s="101"/>
      <c r="F39" s="32"/>
      <c r="G39" s="32"/>
      <c r="H39" s="32"/>
      <c r="I39" s="25"/>
      <c r="J39" s="32"/>
      <c r="K39" s="32"/>
      <c r="L39" s="32"/>
      <c r="M39" s="32"/>
      <c r="N39" s="25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25"/>
      <c r="Z39" s="32"/>
      <c r="AA39" s="32"/>
      <c r="AB39" s="25"/>
      <c r="AC39" s="32"/>
      <c r="AD39" s="32"/>
      <c r="AE39" s="32"/>
      <c r="AF39" s="32"/>
      <c r="AG39" s="32"/>
      <c r="AH39" s="32"/>
      <c r="AI39" s="32"/>
      <c r="AJ39" s="101"/>
    </row>
    <row r="40" spans="1:36" s="106" customFormat="1">
      <c r="A40" s="127" t="str">
        <f>"  Total "&amp;B38</f>
        <v xml:space="preserve">  Total Aerial Platform, 0-85 Mid</v>
      </c>
      <c r="B40" s="127"/>
      <c r="C40" s="104">
        <f>SUM(C35:C39)</f>
        <v>70</v>
      </c>
      <c r="D40" s="105">
        <f>C40/$C$234</f>
        <v>3.3414482791541363E-3</v>
      </c>
      <c r="E40" s="104"/>
      <c r="F40" s="104">
        <f>SUM(F35:F39)</f>
        <v>2</v>
      </c>
      <c r="G40" s="104">
        <f>SUM(G35:G39)</f>
        <v>0</v>
      </c>
      <c r="H40" s="104">
        <f>SUM(H35:H39)</f>
        <v>68</v>
      </c>
      <c r="I40" s="51"/>
      <c r="J40" s="104">
        <f>SUM(J35:J39)</f>
        <v>1</v>
      </c>
      <c r="K40" s="104">
        <f>SUM(K35:K39)</f>
        <v>1</v>
      </c>
      <c r="L40" s="104">
        <f>SUM(L35:L39)</f>
        <v>68</v>
      </c>
      <c r="M40" s="104">
        <f>SUM(M35:M39)</f>
        <v>0</v>
      </c>
      <c r="N40" s="51"/>
      <c r="O40" s="104">
        <f t="shared" ref="O40:X40" si="13">SUM(O35:O39)</f>
        <v>11</v>
      </c>
      <c r="P40" s="104">
        <f t="shared" si="13"/>
        <v>27</v>
      </c>
      <c r="Q40" s="104">
        <f t="shared" si="13"/>
        <v>0</v>
      </c>
      <c r="R40" s="104">
        <f t="shared" si="13"/>
        <v>1</v>
      </c>
      <c r="S40" s="104">
        <f t="shared" si="13"/>
        <v>7</v>
      </c>
      <c r="T40" s="104">
        <f t="shared" si="13"/>
        <v>0</v>
      </c>
      <c r="U40" s="104">
        <f t="shared" si="13"/>
        <v>23</v>
      </c>
      <c r="V40" s="104">
        <f t="shared" si="13"/>
        <v>0</v>
      </c>
      <c r="W40" s="104">
        <f t="shared" si="13"/>
        <v>1</v>
      </c>
      <c r="X40" s="104">
        <f t="shared" si="13"/>
        <v>0</v>
      </c>
      <c r="Y40" s="51"/>
      <c r="Z40" s="104">
        <f>SUM(Z35:Z39)</f>
        <v>42</v>
      </c>
      <c r="AA40" s="104">
        <f>SUM(AA35:AA39)</f>
        <v>28</v>
      </c>
      <c r="AB40" s="51"/>
      <c r="AC40" s="104">
        <f t="shared" ref="AC40:AI40" si="14">SUM(AC35:AC39)</f>
        <v>3</v>
      </c>
      <c r="AD40" s="104">
        <f t="shared" si="14"/>
        <v>1</v>
      </c>
      <c r="AE40" s="104">
        <f t="shared" si="14"/>
        <v>0</v>
      </c>
      <c r="AF40" s="104">
        <f t="shared" si="14"/>
        <v>0</v>
      </c>
      <c r="AG40" s="104">
        <f t="shared" si="14"/>
        <v>0</v>
      </c>
      <c r="AH40" s="104">
        <f t="shared" si="14"/>
        <v>0</v>
      </c>
      <c r="AI40" s="104">
        <f t="shared" si="14"/>
        <v>66</v>
      </c>
      <c r="AJ40" s="104"/>
    </row>
    <row r="41" spans="1:36" s="103" customFormat="1">
      <c r="A41" s="99"/>
      <c r="B41" s="100"/>
      <c r="C41" s="101"/>
      <c r="D41" s="101"/>
      <c r="E41" s="101"/>
      <c r="F41" s="101"/>
      <c r="G41" s="101"/>
      <c r="H41" s="101"/>
      <c r="I41" s="25"/>
      <c r="J41" s="101"/>
      <c r="K41" s="101"/>
      <c r="L41" s="101"/>
      <c r="M41" s="101"/>
      <c r="N41" s="25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25"/>
      <c r="Z41" s="101"/>
      <c r="AA41" s="101"/>
      <c r="AB41" s="25"/>
      <c r="AC41" s="101"/>
      <c r="AD41" s="101"/>
      <c r="AE41" s="101"/>
      <c r="AF41" s="101"/>
      <c r="AG41" s="101"/>
      <c r="AH41" s="101"/>
      <c r="AI41" s="101"/>
      <c r="AJ41" s="101"/>
    </row>
    <row r="42" spans="1:36" s="103" customFormat="1">
      <c r="A42" s="99">
        <v>2007</v>
      </c>
      <c r="B42" s="100" t="s">
        <v>185</v>
      </c>
      <c r="C42" s="101">
        <f t="shared" ref="C42:C45" si="15">SUM(F42:H42)</f>
        <v>15</v>
      </c>
      <c r="D42" s="102">
        <f>C42/$C$217</f>
        <v>2.6073353033200068E-3</v>
      </c>
      <c r="E42" s="101"/>
      <c r="F42" s="101">
        <v>0</v>
      </c>
      <c r="G42" s="101">
        <v>0</v>
      </c>
      <c r="H42" s="101">
        <v>15</v>
      </c>
      <c r="I42" s="25"/>
      <c r="J42" s="101">
        <v>0</v>
      </c>
      <c r="K42" s="101">
        <v>0</v>
      </c>
      <c r="L42" s="101">
        <v>15</v>
      </c>
      <c r="M42" s="101">
        <v>0</v>
      </c>
      <c r="N42" s="25"/>
      <c r="O42" s="101">
        <v>0</v>
      </c>
      <c r="P42" s="101">
        <v>8</v>
      </c>
      <c r="Q42" s="101">
        <v>0</v>
      </c>
      <c r="R42" s="101">
        <v>0</v>
      </c>
      <c r="S42" s="101">
        <v>7</v>
      </c>
      <c r="T42" s="101">
        <v>0</v>
      </c>
      <c r="U42" s="101">
        <v>0</v>
      </c>
      <c r="V42" s="101">
        <v>0</v>
      </c>
      <c r="W42" s="101">
        <v>0</v>
      </c>
      <c r="X42" s="101">
        <v>0</v>
      </c>
      <c r="Y42" s="25"/>
      <c r="Z42" s="101">
        <v>4</v>
      </c>
      <c r="AA42" s="101">
        <v>11</v>
      </c>
      <c r="AB42" s="25"/>
      <c r="AC42" s="101">
        <v>0</v>
      </c>
      <c r="AD42" s="101">
        <v>4</v>
      </c>
      <c r="AE42" s="101">
        <v>1</v>
      </c>
      <c r="AF42" s="101">
        <v>1</v>
      </c>
      <c r="AG42" s="101">
        <v>1</v>
      </c>
      <c r="AH42" s="101">
        <v>2</v>
      </c>
      <c r="AI42" s="101">
        <v>6</v>
      </c>
      <c r="AJ42" s="101"/>
    </row>
    <row r="43" spans="1:36" s="103" customFormat="1">
      <c r="A43" s="99">
        <v>2008</v>
      </c>
      <c r="B43" s="100" t="s">
        <v>185</v>
      </c>
      <c r="C43" s="101">
        <f t="shared" si="15"/>
        <v>8</v>
      </c>
      <c r="D43" s="102">
        <f>C43/$C$221</f>
        <v>1.4574603752960467E-3</v>
      </c>
      <c r="E43" s="101"/>
      <c r="F43" s="101">
        <v>0</v>
      </c>
      <c r="G43" s="101">
        <v>0</v>
      </c>
      <c r="H43" s="101">
        <v>8</v>
      </c>
      <c r="I43" s="25"/>
      <c r="J43" s="101">
        <v>0</v>
      </c>
      <c r="K43" s="101">
        <v>1</v>
      </c>
      <c r="L43" s="101">
        <v>6</v>
      </c>
      <c r="M43" s="101">
        <v>1</v>
      </c>
      <c r="N43" s="25"/>
      <c r="O43" s="101">
        <v>2</v>
      </c>
      <c r="P43" s="101">
        <v>4</v>
      </c>
      <c r="Q43" s="101">
        <v>0</v>
      </c>
      <c r="R43" s="101">
        <v>0</v>
      </c>
      <c r="S43" s="101">
        <v>1</v>
      </c>
      <c r="T43" s="101">
        <v>0</v>
      </c>
      <c r="U43" s="101">
        <v>1</v>
      </c>
      <c r="V43" s="101">
        <v>0</v>
      </c>
      <c r="W43" s="101">
        <v>0</v>
      </c>
      <c r="X43" s="101">
        <v>0</v>
      </c>
      <c r="Y43" s="25"/>
      <c r="Z43" s="101">
        <v>4</v>
      </c>
      <c r="AA43" s="101">
        <v>4</v>
      </c>
      <c r="AB43" s="25"/>
      <c r="AC43" s="101">
        <v>0</v>
      </c>
      <c r="AD43" s="101">
        <v>1</v>
      </c>
      <c r="AE43" s="101">
        <v>0</v>
      </c>
      <c r="AF43" s="101">
        <v>0</v>
      </c>
      <c r="AG43" s="101">
        <v>0</v>
      </c>
      <c r="AH43" s="101">
        <v>0</v>
      </c>
      <c r="AI43" s="101">
        <v>7</v>
      </c>
      <c r="AJ43" s="101"/>
    </row>
    <row r="44" spans="1:36" s="103" customFormat="1">
      <c r="A44" s="99">
        <v>2009</v>
      </c>
      <c r="B44" s="100" t="s">
        <v>185</v>
      </c>
      <c r="C44" s="101">
        <f t="shared" si="15"/>
        <v>16</v>
      </c>
      <c r="D44" s="102">
        <f>C44/$C$225</f>
        <v>2.9934518241347052E-3</v>
      </c>
      <c r="E44" s="101"/>
      <c r="F44" s="101">
        <v>0</v>
      </c>
      <c r="G44" s="101">
        <v>1</v>
      </c>
      <c r="H44" s="101">
        <v>15</v>
      </c>
      <c r="I44" s="25"/>
      <c r="J44" s="101">
        <v>0</v>
      </c>
      <c r="K44" s="101">
        <v>0</v>
      </c>
      <c r="L44" s="101">
        <v>16</v>
      </c>
      <c r="M44" s="101">
        <v>0</v>
      </c>
      <c r="N44" s="25"/>
      <c r="O44" s="101">
        <v>12</v>
      </c>
      <c r="P44" s="101">
        <v>0</v>
      </c>
      <c r="Q44" s="101">
        <v>0</v>
      </c>
      <c r="R44" s="101">
        <v>2</v>
      </c>
      <c r="S44" s="101">
        <v>0</v>
      </c>
      <c r="T44" s="101">
        <v>0</v>
      </c>
      <c r="U44" s="101">
        <v>0</v>
      </c>
      <c r="V44" s="101">
        <v>0</v>
      </c>
      <c r="W44" s="101">
        <v>2</v>
      </c>
      <c r="X44" s="101">
        <v>0</v>
      </c>
      <c r="Y44" s="25"/>
      <c r="Z44" s="101">
        <v>10</v>
      </c>
      <c r="AA44" s="101">
        <v>6</v>
      </c>
      <c r="AB44" s="25"/>
      <c r="AC44" s="25">
        <v>2</v>
      </c>
      <c r="AD44" s="25">
        <v>4</v>
      </c>
      <c r="AE44" s="25">
        <v>0</v>
      </c>
      <c r="AF44" s="25">
        <v>0</v>
      </c>
      <c r="AG44" s="25">
        <v>1</v>
      </c>
      <c r="AH44" s="25">
        <v>0</v>
      </c>
      <c r="AI44" s="25">
        <v>9</v>
      </c>
      <c r="AJ44" s="101"/>
    </row>
    <row r="45" spans="1:36" s="103" customFormat="1">
      <c r="A45" s="99">
        <v>2010</v>
      </c>
      <c r="B45" s="100" t="s">
        <v>185</v>
      </c>
      <c r="C45" s="101">
        <f t="shared" si="15"/>
        <v>6</v>
      </c>
      <c r="D45" s="102">
        <f>C45/$C$229</f>
        <v>1.375515818431912E-3</v>
      </c>
      <c r="E45" s="101"/>
      <c r="F45" s="101">
        <v>0</v>
      </c>
      <c r="G45" s="101">
        <v>2</v>
      </c>
      <c r="H45" s="101">
        <v>4</v>
      </c>
      <c r="I45" s="101"/>
      <c r="J45" s="101">
        <v>0</v>
      </c>
      <c r="K45" s="101">
        <v>0</v>
      </c>
      <c r="L45" s="101">
        <v>5</v>
      </c>
      <c r="M45" s="101">
        <v>1</v>
      </c>
      <c r="N45" s="101"/>
      <c r="O45" s="101">
        <v>0</v>
      </c>
      <c r="P45" s="101">
        <v>6</v>
      </c>
      <c r="Q45" s="101">
        <v>0</v>
      </c>
      <c r="R45" s="101">
        <v>0</v>
      </c>
      <c r="S45" s="101">
        <v>0</v>
      </c>
      <c r="T45" s="101">
        <v>0</v>
      </c>
      <c r="U45" s="101">
        <v>0</v>
      </c>
      <c r="V45" s="101">
        <v>0</v>
      </c>
      <c r="W45" s="101">
        <v>0</v>
      </c>
      <c r="X45" s="101">
        <v>0</v>
      </c>
      <c r="Y45" s="101"/>
      <c r="Z45" s="101">
        <v>1</v>
      </c>
      <c r="AA45" s="101">
        <v>5</v>
      </c>
      <c r="AB45" s="101"/>
      <c r="AC45" s="101">
        <v>1</v>
      </c>
      <c r="AD45" s="101">
        <v>2</v>
      </c>
      <c r="AE45" s="101">
        <v>0</v>
      </c>
      <c r="AF45" s="101">
        <v>0</v>
      </c>
      <c r="AG45" s="101">
        <v>0</v>
      </c>
      <c r="AH45" s="101">
        <v>1</v>
      </c>
      <c r="AI45" s="101">
        <v>2</v>
      </c>
      <c r="AJ45" s="101"/>
    </row>
    <row r="46" spans="1:36" s="103" customFormat="1" ht="3.95" customHeight="1">
      <c r="A46" s="99"/>
      <c r="B46" s="100"/>
      <c r="C46" s="32"/>
      <c r="D46" s="41"/>
      <c r="E46" s="101"/>
      <c r="F46" s="32"/>
      <c r="G46" s="32"/>
      <c r="H46" s="32"/>
      <c r="I46" s="25"/>
      <c r="J46" s="32"/>
      <c r="K46" s="32"/>
      <c r="L46" s="32"/>
      <c r="M46" s="32"/>
      <c r="N46" s="25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25"/>
      <c r="Z46" s="32"/>
      <c r="AA46" s="32"/>
      <c r="AB46" s="25"/>
      <c r="AC46" s="32"/>
      <c r="AD46" s="32"/>
      <c r="AE46" s="32"/>
      <c r="AF46" s="32"/>
      <c r="AG46" s="32"/>
      <c r="AH46" s="32"/>
      <c r="AI46" s="32"/>
      <c r="AJ46" s="101"/>
    </row>
    <row r="47" spans="1:36" s="106" customFormat="1">
      <c r="A47" s="127" t="str">
        <f>"  Total "&amp;B45</f>
        <v xml:space="preserve">  Total Aerial Platform, 0-85 Rear</v>
      </c>
      <c r="B47" s="127"/>
      <c r="C47" s="104">
        <f>SUM(C42:C46)</f>
        <v>45</v>
      </c>
      <c r="D47" s="105">
        <f>C47/$C$234</f>
        <v>2.1480738937419445E-3</v>
      </c>
      <c r="E47" s="104"/>
      <c r="F47" s="104">
        <f>SUM(F42:F46)</f>
        <v>0</v>
      </c>
      <c r="G47" s="104">
        <f>SUM(G42:G46)</f>
        <v>3</v>
      </c>
      <c r="H47" s="104">
        <f>SUM(H42:H46)</f>
        <v>42</v>
      </c>
      <c r="I47" s="51"/>
      <c r="J47" s="104">
        <f>SUM(J42:J46)</f>
        <v>0</v>
      </c>
      <c r="K47" s="104">
        <f>SUM(K42:K46)</f>
        <v>1</v>
      </c>
      <c r="L47" s="104">
        <f>SUM(L42:L46)</f>
        <v>42</v>
      </c>
      <c r="M47" s="104">
        <f>SUM(M42:M46)</f>
        <v>2</v>
      </c>
      <c r="N47" s="51"/>
      <c r="O47" s="104">
        <f t="shared" ref="O47:X47" si="16">SUM(O42:O46)</f>
        <v>14</v>
      </c>
      <c r="P47" s="104">
        <f t="shared" si="16"/>
        <v>18</v>
      </c>
      <c r="Q47" s="104">
        <f t="shared" si="16"/>
        <v>0</v>
      </c>
      <c r="R47" s="104">
        <f t="shared" si="16"/>
        <v>2</v>
      </c>
      <c r="S47" s="104">
        <f t="shared" si="16"/>
        <v>8</v>
      </c>
      <c r="T47" s="104">
        <f t="shared" si="16"/>
        <v>0</v>
      </c>
      <c r="U47" s="104">
        <f t="shared" si="16"/>
        <v>1</v>
      </c>
      <c r="V47" s="104">
        <f t="shared" si="16"/>
        <v>0</v>
      </c>
      <c r="W47" s="104">
        <f t="shared" si="16"/>
        <v>2</v>
      </c>
      <c r="X47" s="104">
        <f t="shared" si="16"/>
        <v>0</v>
      </c>
      <c r="Y47" s="51"/>
      <c r="Z47" s="104">
        <f>SUM(Z42:Z46)</f>
        <v>19</v>
      </c>
      <c r="AA47" s="104">
        <f>SUM(AA42:AA46)</f>
        <v>26</v>
      </c>
      <c r="AB47" s="51"/>
      <c r="AC47" s="104">
        <f t="shared" ref="AC47:AI47" si="17">SUM(AC42:AC46)</f>
        <v>3</v>
      </c>
      <c r="AD47" s="104">
        <f t="shared" si="17"/>
        <v>11</v>
      </c>
      <c r="AE47" s="104">
        <f t="shared" si="17"/>
        <v>1</v>
      </c>
      <c r="AF47" s="104">
        <f t="shared" si="17"/>
        <v>1</v>
      </c>
      <c r="AG47" s="104">
        <f t="shared" si="17"/>
        <v>2</v>
      </c>
      <c r="AH47" s="104">
        <f t="shared" si="17"/>
        <v>3</v>
      </c>
      <c r="AI47" s="104">
        <f t="shared" si="17"/>
        <v>24</v>
      </c>
      <c r="AJ47" s="104"/>
    </row>
    <row r="48" spans="1:36" s="103" customFormat="1">
      <c r="A48" s="99"/>
      <c r="B48" s="100"/>
      <c r="C48" s="101"/>
      <c r="D48" s="101"/>
      <c r="E48" s="101"/>
      <c r="F48" s="101"/>
      <c r="G48" s="101"/>
      <c r="H48" s="101"/>
      <c r="I48" s="25"/>
      <c r="J48" s="101"/>
      <c r="K48" s="101"/>
      <c r="L48" s="101"/>
      <c r="M48" s="101"/>
      <c r="N48" s="25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25"/>
      <c r="Z48" s="101"/>
      <c r="AA48" s="101"/>
      <c r="AB48" s="25"/>
      <c r="AC48" s="101"/>
      <c r="AD48" s="101"/>
      <c r="AE48" s="101"/>
      <c r="AF48" s="101"/>
      <c r="AG48" s="101"/>
      <c r="AH48" s="101"/>
      <c r="AI48" s="101"/>
      <c r="AJ48" s="101"/>
    </row>
    <row r="49" spans="1:36" s="103" customFormat="1">
      <c r="A49" s="99">
        <v>2007</v>
      </c>
      <c r="B49" s="100" t="s">
        <v>186</v>
      </c>
      <c r="C49" s="101">
        <f t="shared" ref="C49:C52" si="18">SUM(F49:H49)</f>
        <v>61</v>
      </c>
      <c r="D49" s="102">
        <f>C49/$C$217</f>
        <v>1.0603163566834694E-2</v>
      </c>
      <c r="E49" s="101"/>
      <c r="F49" s="101">
        <v>2</v>
      </c>
      <c r="G49" s="101">
        <v>0</v>
      </c>
      <c r="H49" s="101">
        <v>59</v>
      </c>
      <c r="I49" s="25"/>
      <c r="J49" s="101">
        <v>0</v>
      </c>
      <c r="K49" s="101">
        <v>0</v>
      </c>
      <c r="L49" s="101">
        <v>61</v>
      </c>
      <c r="M49" s="101">
        <v>0</v>
      </c>
      <c r="N49" s="25"/>
      <c r="O49" s="101">
        <v>0</v>
      </c>
      <c r="P49" s="101">
        <v>16</v>
      </c>
      <c r="Q49" s="101">
        <v>0</v>
      </c>
      <c r="R49" s="101">
        <v>0</v>
      </c>
      <c r="S49" s="101">
        <v>28</v>
      </c>
      <c r="T49" s="101">
        <v>0</v>
      </c>
      <c r="U49" s="101">
        <v>17</v>
      </c>
      <c r="V49" s="101">
        <v>0</v>
      </c>
      <c r="W49" s="101">
        <v>0</v>
      </c>
      <c r="X49" s="101">
        <v>0</v>
      </c>
      <c r="Y49" s="25"/>
      <c r="Z49" s="101">
        <v>1</v>
      </c>
      <c r="AA49" s="101">
        <v>59</v>
      </c>
      <c r="AB49" s="25"/>
      <c r="AC49" s="101">
        <v>0</v>
      </c>
      <c r="AD49" s="101">
        <v>3</v>
      </c>
      <c r="AE49" s="101">
        <v>0</v>
      </c>
      <c r="AF49" s="101">
        <v>0</v>
      </c>
      <c r="AG49" s="101">
        <v>0</v>
      </c>
      <c r="AH49" s="101">
        <v>0</v>
      </c>
      <c r="AI49" s="101">
        <v>58</v>
      </c>
      <c r="AJ49" s="101"/>
    </row>
    <row r="50" spans="1:36" s="103" customFormat="1">
      <c r="A50" s="99">
        <v>2008</v>
      </c>
      <c r="B50" s="100" t="s">
        <v>186</v>
      </c>
      <c r="C50" s="101">
        <f t="shared" si="18"/>
        <v>62</v>
      </c>
      <c r="D50" s="102">
        <f>C50/$C$221</f>
        <v>1.1295317908544362E-2</v>
      </c>
      <c r="E50" s="101"/>
      <c r="F50" s="101">
        <v>3</v>
      </c>
      <c r="G50" s="101">
        <v>0</v>
      </c>
      <c r="H50" s="101">
        <v>59</v>
      </c>
      <c r="I50" s="25"/>
      <c r="J50" s="101">
        <v>2</v>
      </c>
      <c r="K50" s="101">
        <v>0</v>
      </c>
      <c r="L50" s="101">
        <v>60</v>
      </c>
      <c r="M50" s="101">
        <v>0</v>
      </c>
      <c r="N50" s="25"/>
      <c r="O50" s="101">
        <v>3</v>
      </c>
      <c r="P50" s="101">
        <v>16</v>
      </c>
      <c r="Q50" s="101">
        <v>0</v>
      </c>
      <c r="R50" s="101">
        <v>11</v>
      </c>
      <c r="S50" s="101">
        <v>24</v>
      </c>
      <c r="T50" s="101">
        <v>0</v>
      </c>
      <c r="U50" s="101">
        <v>8</v>
      </c>
      <c r="V50" s="101">
        <v>0</v>
      </c>
      <c r="W50" s="101">
        <v>0</v>
      </c>
      <c r="X50" s="101">
        <v>0</v>
      </c>
      <c r="Y50" s="25"/>
      <c r="Z50" s="101">
        <v>2</v>
      </c>
      <c r="AA50" s="101">
        <v>60</v>
      </c>
      <c r="AB50" s="25"/>
      <c r="AC50" s="101">
        <v>0</v>
      </c>
      <c r="AD50" s="101">
        <v>3</v>
      </c>
      <c r="AE50" s="101">
        <v>1</v>
      </c>
      <c r="AF50" s="101">
        <v>0</v>
      </c>
      <c r="AG50" s="101">
        <v>0</v>
      </c>
      <c r="AH50" s="101">
        <v>0</v>
      </c>
      <c r="AI50" s="101">
        <v>58</v>
      </c>
      <c r="AJ50" s="101"/>
    </row>
    <row r="51" spans="1:36" s="103" customFormat="1">
      <c r="A51" s="99">
        <v>2009</v>
      </c>
      <c r="B51" s="100" t="s">
        <v>186</v>
      </c>
      <c r="C51" s="101">
        <f t="shared" si="18"/>
        <v>73</v>
      </c>
      <c r="D51" s="102">
        <f>C51/$C$225</f>
        <v>1.3657623947614593E-2</v>
      </c>
      <c r="E51" s="101"/>
      <c r="F51" s="101">
        <v>3</v>
      </c>
      <c r="G51" s="101">
        <v>2</v>
      </c>
      <c r="H51" s="101">
        <v>68</v>
      </c>
      <c r="I51" s="25"/>
      <c r="J51" s="101">
        <v>0</v>
      </c>
      <c r="K51" s="101">
        <v>0</v>
      </c>
      <c r="L51" s="101">
        <v>71</v>
      </c>
      <c r="M51" s="101">
        <v>2</v>
      </c>
      <c r="N51" s="25"/>
      <c r="O51" s="101">
        <v>33</v>
      </c>
      <c r="P51" s="101">
        <v>0</v>
      </c>
      <c r="Q51" s="101">
        <v>1</v>
      </c>
      <c r="R51" s="101">
        <v>23</v>
      </c>
      <c r="S51" s="101">
        <v>0</v>
      </c>
      <c r="T51" s="101">
        <v>0</v>
      </c>
      <c r="U51" s="101">
        <v>15</v>
      </c>
      <c r="V51" s="101">
        <v>0</v>
      </c>
      <c r="W51" s="101">
        <v>1</v>
      </c>
      <c r="X51" s="101">
        <v>0</v>
      </c>
      <c r="Y51" s="25"/>
      <c r="Z51" s="101">
        <v>4</v>
      </c>
      <c r="AA51" s="101">
        <v>69</v>
      </c>
      <c r="AB51" s="25"/>
      <c r="AC51" s="25">
        <v>0</v>
      </c>
      <c r="AD51" s="25">
        <v>8</v>
      </c>
      <c r="AE51" s="25">
        <v>0</v>
      </c>
      <c r="AF51" s="25">
        <v>0</v>
      </c>
      <c r="AG51" s="25">
        <v>0</v>
      </c>
      <c r="AH51" s="25">
        <v>2</v>
      </c>
      <c r="AI51" s="25">
        <v>63</v>
      </c>
      <c r="AJ51" s="101"/>
    </row>
    <row r="52" spans="1:36" s="103" customFormat="1">
      <c r="A52" s="99">
        <v>2010</v>
      </c>
      <c r="B52" s="100" t="s">
        <v>186</v>
      </c>
      <c r="C52" s="101">
        <f t="shared" si="18"/>
        <v>57</v>
      </c>
      <c r="D52" s="102">
        <f>C52/$C$229</f>
        <v>1.3067400275103164E-2</v>
      </c>
      <c r="E52" s="101"/>
      <c r="F52" s="101">
        <v>2</v>
      </c>
      <c r="G52" s="101">
        <v>0</v>
      </c>
      <c r="H52" s="101">
        <v>55</v>
      </c>
      <c r="I52" s="101"/>
      <c r="J52" s="101">
        <v>1</v>
      </c>
      <c r="K52" s="101">
        <v>1</v>
      </c>
      <c r="L52" s="101">
        <v>54</v>
      </c>
      <c r="M52" s="101">
        <v>1</v>
      </c>
      <c r="N52" s="101"/>
      <c r="O52" s="101">
        <v>0</v>
      </c>
      <c r="P52" s="101">
        <v>19</v>
      </c>
      <c r="Q52" s="101">
        <v>0</v>
      </c>
      <c r="R52" s="101">
        <v>0</v>
      </c>
      <c r="S52" s="101">
        <v>27</v>
      </c>
      <c r="T52" s="101">
        <v>0</v>
      </c>
      <c r="U52" s="101">
        <v>11</v>
      </c>
      <c r="V52" s="101">
        <v>0</v>
      </c>
      <c r="W52" s="101">
        <v>0</v>
      </c>
      <c r="X52" s="101">
        <v>0</v>
      </c>
      <c r="Y52" s="101"/>
      <c r="Z52" s="101">
        <v>1</v>
      </c>
      <c r="AA52" s="101">
        <v>56</v>
      </c>
      <c r="AB52" s="101"/>
      <c r="AC52" s="101">
        <v>0</v>
      </c>
      <c r="AD52" s="101">
        <v>4</v>
      </c>
      <c r="AE52" s="101">
        <v>0</v>
      </c>
      <c r="AF52" s="101">
        <v>0</v>
      </c>
      <c r="AG52" s="101">
        <v>0</v>
      </c>
      <c r="AH52" s="101">
        <v>0</v>
      </c>
      <c r="AI52" s="101">
        <v>53</v>
      </c>
      <c r="AJ52" s="101"/>
    </row>
    <row r="53" spans="1:36" s="103" customFormat="1" ht="3.95" customHeight="1">
      <c r="A53" s="99"/>
      <c r="B53" s="100"/>
      <c r="C53" s="32"/>
      <c r="D53" s="41"/>
      <c r="E53" s="101"/>
      <c r="F53" s="32"/>
      <c r="G53" s="32"/>
      <c r="H53" s="32"/>
      <c r="I53" s="25"/>
      <c r="J53" s="32"/>
      <c r="K53" s="32"/>
      <c r="L53" s="32"/>
      <c r="M53" s="32"/>
      <c r="N53" s="25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25"/>
      <c r="Z53" s="32"/>
      <c r="AA53" s="32"/>
      <c r="AB53" s="25"/>
      <c r="AC53" s="32"/>
      <c r="AD53" s="32"/>
      <c r="AE53" s="32"/>
      <c r="AF53" s="32"/>
      <c r="AG53" s="32"/>
      <c r="AH53" s="32"/>
      <c r="AI53" s="32"/>
      <c r="AJ53" s="101"/>
    </row>
    <row r="54" spans="1:36" s="106" customFormat="1">
      <c r="A54" s="127" t="str">
        <f>"  Total "&amp;B52</f>
        <v xml:space="preserve">  Total Aerial Platform, 86 + Mid</v>
      </c>
      <c r="B54" s="127"/>
      <c r="C54" s="104">
        <f>SUM(C49:C53)</f>
        <v>253</v>
      </c>
      <c r="D54" s="105">
        <f>C54/$C$234</f>
        <v>1.2076948780371377E-2</v>
      </c>
      <c r="E54" s="104"/>
      <c r="F54" s="104">
        <f>SUM(F49:F53)</f>
        <v>10</v>
      </c>
      <c r="G54" s="104">
        <f>SUM(G49:G53)</f>
        <v>2</v>
      </c>
      <c r="H54" s="104">
        <f>SUM(H49:H53)</f>
        <v>241</v>
      </c>
      <c r="I54" s="51"/>
      <c r="J54" s="104">
        <f>SUM(J49:J53)</f>
        <v>3</v>
      </c>
      <c r="K54" s="104">
        <f>SUM(K49:K53)</f>
        <v>1</v>
      </c>
      <c r="L54" s="104">
        <f>SUM(L49:L53)</f>
        <v>246</v>
      </c>
      <c r="M54" s="104">
        <f>SUM(M49:M53)</f>
        <v>3</v>
      </c>
      <c r="N54" s="51"/>
      <c r="O54" s="104">
        <f t="shared" ref="O54:X54" si="19">SUM(O49:O53)</f>
        <v>36</v>
      </c>
      <c r="P54" s="104">
        <f t="shared" si="19"/>
        <v>51</v>
      </c>
      <c r="Q54" s="104">
        <f t="shared" si="19"/>
        <v>1</v>
      </c>
      <c r="R54" s="104">
        <f t="shared" si="19"/>
        <v>34</v>
      </c>
      <c r="S54" s="104">
        <f t="shared" si="19"/>
        <v>79</v>
      </c>
      <c r="T54" s="104">
        <f t="shared" si="19"/>
        <v>0</v>
      </c>
      <c r="U54" s="104">
        <f t="shared" si="19"/>
        <v>51</v>
      </c>
      <c r="V54" s="104">
        <f t="shared" si="19"/>
        <v>0</v>
      </c>
      <c r="W54" s="104">
        <f t="shared" si="19"/>
        <v>1</v>
      </c>
      <c r="X54" s="104">
        <f t="shared" si="19"/>
        <v>0</v>
      </c>
      <c r="Y54" s="51"/>
      <c r="Z54" s="104">
        <f>SUM(Z49:Z53)</f>
        <v>8</v>
      </c>
      <c r="AA54" s="104">
        <f>SUM(AA49:AA53)</f>
        <v>244</v>
      </c>
      <c r="AB54" s="51"/>
      <c r="AC54" s="104">
        <f t="shared" ref="AC54:AI54" si="20">SUM(AC49:AC53)</f>
        <v>0</v>
      </c>
      <c r="AD54" s="104">
        <f t="shared" si="20"/>
        <v>18</v>
      </c>
      <c r="AE54" s="104">
        <f t="shared" si="20"/>
        <v>1</v>
      </c>
      <c r="AF54" s="104">
        <f t="shared" si="20"/>
        <v>0</v>
      </c>
      <c r="AG54" s="104">
        <f t="shared" si="20"/>
        <v>0</v>
      </c>
      <c r="AH54" s="104">
        <f t="shared" si="20"/>
        <v>2</v>
      </c>
      <c r="AI54" s="104">
        <f t="shared" si="20"/>
        <v>232</v>
      </c>
      <c r="AJ54" s="104"/>
    </row>
    <row r="55" spans="1:36" s="103" customFormat="1">
      <c r="A55" s="99"/>
      <c r="B55" s="100"/>
      <c r="C55" s="101"/>
      <c r="D55" s="101"/>
      <c r="E55" s="101"/>
      <c r="F55" s="101"/>
      <c r="G55" s="101"/>
      <c r="H55" s="101"/>
      <c r="I55" s="25"/>
      <c r="J55" s="101"/>
      <c r="K55" s="101"/>
      <c r="L55" s="101"/>
      <c r="M55" s="101"/>
      <c r="N55" s="25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25"/>
      <c r="Z55" s="101"/>
      <c r="AA55" s="101"/>
      <c r="AB55" s="25"/>
      <c r="AC55" s="101"/>
      <c r="AD55" s="101"/>
      <c r="AE55" s="101"/>
      <c r="AF55" s="101"/>
      <c r="AG55" s="101"/>
      <c r="AH55" s="101"/>
      <c r="AI55" s="101"/>
      <c r="AJ55" s="101"/>
    </row>
    <row r="56" spans="1:36" s="103" customFormat="1">
      <c r="A56" s="99">
        <v>2007</v>
      </c>
      <c r="B56" s="100" t="s">
        <v>187</v>
      </c>
      <c r="C56" s="101">
        <f t="shared" ref="C56:C59" si="21">SUM(F56:H56)</f>
        <v>97</v>
      </c>
      <c r="D56" s="102">
        <f>C56/$C$217</f>
        <v>1.6860768294802712E-2</v>
      </c>
      <c r="E56" s="101"/>
      <c r="F56" s="101">
        <v>5</v>
      </c>
      <c r="G56" s="101">
        <v>5</v>
      </c>
      <c r="H56" s="101">
        <v>87</v>
      </c>
      <c r="I56" s="25"/>
      <c r="J56" s="101">
        <v>0</v>
      </c>
      <c r="K56" s="101">
        <v>0</v>
      </c>
      <c r="L56" s="101">
        <v>95</v>
      </c>
      <c r="M56" s="101">
        <v>2</v>
      </c>
      <c r="N56" s="25"/>
      <c r="O56" s="101">
        <v>0</v>
      </c>
      <c r="P56" s="101">
        <v>19</v>
      </c>
      <c r="Q56" s="101">
        <v>1</v>
      </c>
      <c r="R56" s="101">
        <v>0</v>
      </c>
      <c r="S56" s="101">
        <v>59</v>
      </c>
      <c r="T56" s="101">
        <v>1</v>
      </c>
      <c r="U56" s="101">
        <v>17</v>
      </c>
      <c r="V56" s="101">
        <v>0</v>
      </c>
      <c r="W56" s="101">
        <v>0</v>
      </c>
      <c r="X56" s="101">
        <v>0</v>
      </c>
      <c r="Y56" s="25"/>
      <c r="Z56" s="101">
        <v>1</v>
      </c>
      <c r="AA56" s="101">
        <v>96</v>
      </c>
      <c r="AB56" s="25"/>
      <c r="AC56" s="101">
        <v>0</v>
      </c>
      <c r="AD56" s="101">
        <v>14</v>
      </c>
      <c r="AE56" s="101">
        <v>4</v>
      </c>
      <c r="AF56" s="101">
        <v>0</v>
      </c>
      <c r="AG56" s="101">
        <v>0</v>
      </c>
      <c r="AH56" s="101">
        <v>9</v>
      </c>
      <c r="AI56" s="101">
        <v>70</v>
      </c>
      <c r="AJ56" s="101"/>
    </row>
    <row r="57" spans="1:36" s="103" customFormat="1">
      <c r="A57" s="99">
        <v>2008</v>
      </c>
      <c r="B57" s="100" t="s">
        <v>187</v>
      </c>
      <c r="C57" s="101">
        <f t="shared" si="21"/>
        <v>121</v>
      </c>
      <c r="D57" s="102">
        <f>C57/$C$221</f>
        <v>2.2044088176352707E-2</v>
      </c>
      <c r="E57" s="101"/>
      <c r="F57" s="101">
        <v>9</v>
      </c>
      <c r="G57" s="101">
        <v>4</v>
      </c>
      <c r="H57" s="101">
        <v>108</v>
      </c>
      <c r="I57" s="25"/>
      <c r="J57" s="101">
        <v>0</v>
      </c>
      <c r="K57" s="101">
        <v>0</v>
      </c>
      <c r="L57" s="101">
        <v>121</v>
      </c>
      <c r="M57" s="101">
        <v>0</v>
      </c>
      <c r="N57" s="25"/>
      <c r="O57" s="101">
        <v>11</v>
      </c>
      <c r="P57" s="101">
        <v>19</v>
      </c>
      <c r="Q57" s="101">
        <v>0</v>
      </c>
      <c r="R57" s="101">
        <v>15</v>
      </c>
      <c r="S57" s="101">
        <v>57</v>
      </c>
      <c r="T57" s="101">
        <v>0</v>
      </c>
      <c r="U57" s="101">
        <v>18</v>
      </c>
      <c r="V57" s="101">
        <v>0</v>
      </c>
      <c r="W57" s="101">
        <v>1</v>
      </c>
      <c r="X57" s="101">
        <v>0</v>
      </c>
      <c r="Y57" s="25"/>
      <c r="Z57" s="101">
        <v>0</v>
      </c>
      <c r="AA57" s="101">
        <v>121</v>
      </c>
      <c r="AB57" s="25"/>
      <c r="AC57" s="101">
        <v>2</v>
      </c>
      <c r="AD57" s="101">
        <v>10</v>
      </c>
      <c r="AE57" s="101">
        <v>5</v>
      </c>
      <c r="AF57" s="101">
        <v>0</v>
      </c>
      <c r="AG57" s="101">
        <v>2</v>
      </c>
      <c r="AH57" s="101">
        <v>2</v>
      </c>
      <c r="AI57" s="101">
        <v>100</v>
      </c>
      <c r="AJ57" s="101"/>
    </row>
    <row r="58" spans="1:36" s="103" customFormat="1">
      <c r="A58" s="99">
        <v>2009</v>
      </c>
      <c r="B58" s="100" t="s">
        <v>187</v>
      </c>
      <c r="C58" s="101">
        <f t="shared" si="21"/>
        <v>115</v>
      </c>
      <c r="D58" s="102">
        <f>C58/$C$225</f>
        <v>2.1515434985968196E-2</v>
      </c>
      <c r="E58" s="101"/>
      <c r="F58" s="101">
        <v>9</v>
      </c>
      <c r="G58" s="101">
        <v>4</v>
      </c>
      <c r="H58" s="101">
        <v>102</v>
      </c>
      <c r="I58" s="25"/>
      <c r="J58" s="101">
        <v>4</v>
      </c>
      <c r="K58" s="101">
        <v>1</v>
      </c>
      <c r="L58" s="101">
        <v>109</v>
      </c>
      <c r="M58" s="101">
        <v>1</v>
      </c>
      <c r="N58" s="25"/>
      <c r="O58" s="101">
        <v>30</v>
      </c>
      <c r="P58" s="101">
        <v>1</v>
      </c>
      <c r="Q58" s="101">
        <v>0</v>
      </c>
      <c r="R58" s="101">
        <v>55</v>
      </c>
      <c r="S58" s="101">
        <v>0</v>
      </c>
      <c r="T58" s="101">
        <v>0</v>
      </c>
      <c r="U58" s="101">
        <v>26</v>
      </c>
      <c r="V58" s="101">
        <v>0</v>
      </c>
      <c r="W58" s="101">
        <v>3</v>
      </c>
      <c r="X58" s="101">
        <v>0</v>
      </c>
      <c r="Y58" s="25"/>
      <c r="Z58" s="101">
        <v>4</v>
      </c>
      <c r="AA58" s="101">
        <v>111</v>
      </c>
      <c r="AB58" s="25"/>
      <c r="AC58" s="25">
        <v>1</v>
      </c>
      <c r="AD58" s="25">
        <v>20</v>
      </c>
      <c r="AE58" s="25">
        <v>1</v>
      </c>
      <c r="AF58" s="25">
        <v>0</v>
      </c>
      <c r="AG58" s="25">
        <v>3</v>
      </c>
      <c r="AH58" s="25">
        <v>2</v>
      </c>
      <c r="AI58" s="25">
        <v>88</v>
      </c>
      <c r="AJ58" s="101"/>
    </row>
    <row r="59" spans="1:36" s="103" customFormat="1">
      <c r="A59" s="99">
        <v>2010</v>
      </c>
      <c r="B59" s="100" t="s">
        <v>187</v>
      </c>
      <c r="C59" s="101">
        <f t="shared" si="21"/>
        <v>85</v>
      </c>
      <c r="D59" s="102">
        <f>C59/$C$229</f>
        <v>1.9486474094452085E-2</v>
      </c>
      <c r="E59" s="101"/>
      <c r="F59" s="101">
        <v>10</v>
      </c>
      <c r="G59" s="101">
        <v>5</v>
      </c>
      <c r="H59" s="101">
        <v>70</v>
      </c>
      <c r="I59" s="101"/>
      <c r="J59" s="101">
        <v>0</v>
      </c>
      <c r="K59" s="101">
        <v>2</v>
      </c>
      <c r="L59" s="101">
        <v>81</v>
      </c>
      <c r="M59" s="101">
        <v>2</v>
      </c>
      <c r="N59" s="101"/>
      <c r="O59" s="101">
        <v>0</v>
      </c>
      <c r="P59" s="101">
        <v>16</v>
      </c>
      <c r="Q59" s="101">
        <v>1</v>
      </c>
      <c r="R59" s="101">
        <v>0</v>
      </c>
      <c r="S59" s="101">
        <v>50</v>
      </c>
      <c r="T59" s="101">
        <v>0</v>
      </c>
      <c r="U59" s="101">
        <v>18</v>
      </c>
      <c r="V59" s="101">
        <v>0</v>
      </c>
      <c r="W59" s="101">
        <v>0</v>
      </c>
      <c r="X59" s="101">
        <v>0</v>
      </c>
      <c r="Y59" s="101"/>
      <c r="Z59" s="101">
        <v>0</v>
      </c>
      <c r="AA59" s="101">
        <v>85</v>
      </c>
      <c r="AB59" s="101"/>
      <c r="AC59" s="101">
        <v>1</v>
      </c>
      <c r="AD59" s="101">
        <v>14</v>
      </c>
      <c r="AE59" s="101">
        <v>2</v>
      </c>
      <c r="AF59" s="101">
        <v>1</v>
      </c>
      <c r="AG59" s="101">
        <v>2</v>
      </c>
      <c r="AH59" s="101">
        <v>1</v>
      </c>
      <c r="AI59" s="101">
        <v>64</v>
      </c>
      <c r="AJ59" s="101"/>
    </row>
    <row r="60" spans="1:36" s="103" customFormat="1" ht="3.95" customHeight="1">
      <c r="A60" s="99"/>
      <c r="B60" s="100"/>
      <c r="C60" s="32"/>
      <c r="D60" s="41"/>
      <c r="E60" s="101"/>
      <c r="F60" s="32"/>
      <c r="G60" s="32"/>
      <c r="H60" s="32"/>
      <c r="I60" s="25"/>
      <c r="J60" s="32"/>
      <c r="K60" s="32"/>
      <c r="L60" s="32"/>
      <c r="M60" s="32"/>
      <c r="N60" s="25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25"/>
      <c r="Z60" s="32"/>
      <c r="AA60" s="32"/>
      <c r="AB60" s="25"/>
      <c r="AC60" s="32"/>
      <c r="AD60" s="32"/>
      <c r="AE60" s="32"/>
      <c r="AF60" s="32"/>
      <c r="AG60" s="32"/>
      <c r="AH60" s="32"/>
      <c r="AI60" s="32"/>
      <c r="AJ60" s="101"/>
    </row>
    <row r="61" spans="1:36" s="106" customFormat="1">
      <c r="A61" s="127" t="str">
        <f>"  Total "&amp;B59</f>
        <v xml:space="preserve">  Total Aerial Platform, 86 + Rear</v>
      </c>
      <c r="B61" s="127"/>
      <c r="C61" s="104">
        <f>SUM(C56:C60)</f>
        <v>418</v>
      </c>
      <c r="D61" s="105">
        <f>C61/$C$234</f>
        <v>1.9953219724091843E-2</v>
      </c>
      <c r="E61" s="104"/>
      <c r="F61" s="104">
        <f>SUM(F56:F60)</f>
        <v>33</v>
      </c>
      <c r="G61" s="104">
        <f>SUM(G56:G60)</f>
        <v>18</v>
      </c>
      <c r="H61" s="104">
        <f>SUM(H56:H60)</f>
        <v>367</v>
      </c>
      <c r="I61" s="51"/>
      <c r="J61" s="104">
        <f>SUM(J56:J60)</f>
        <v>4</v>
      </c>
      <c r="K61" s="104">
        <f>SUM(K56:K60)</f>
        <v>3</v>
      </c>
      <c r="L61" s="104">
        <f>SUM(L56:L60)</f>
        <v>406</v>
      </c>
      <c r="M61" s="104">
        <f>SUM(M56:M60)</f>
        <v>5</v>
      </c>
      <c r="N61" s="51"/>
      <c r="O61" s="104">
        <f t="shared" ref="O61:X61" si="22">SUM(O56:O60)</f>
        <v>41</v>
      </c>
      <c r="P61" s="104">
        <f t="shared" si="22"/>
        <v>55</v>
      </c>
      <c r="Q61" s="104">
        <f t="shared" si="22"/>
        <v>2</v>
      </c>
      <c r="R61" s="104">
        <f t="shared" si="22"/>
        <v>70</v>
      </c>
      <c r="S61" s="104">
        <f t="shared" si="22"/>
        <v>166</v>
      </c>
      <c r="T61" s="104">
        <f t="shared" si="22"/>
        <v>1</v>
      </c>
      <c r="U61" s="104">
        <f t="shared" si="22"/>
        <v>79</v>
      </c>
      <c r="V61" s="104">
        <f t="shared" si="22"/>
        <v>0</v>
      </c>
      <c r="W61" s="104">
        <f t="shared" si="22"/>
        <v>4</v>
      </c>
      <c r="X61" s="104">
        <f t="shared" si="22"/>
        <v>0</v>
      </c>
      <c r="Y61" s="51"/>
      <c r="Z61" s="104">
        <f>SUM(Z56:Z60)</f>
        <v>5</v>
      </c>
      <c r="AA61" s="104">
        <f>SUM(AA56:AA60)</f>
        <v>413</v>
      </c>
      <c r="AB61" s="51"/>
      <c r="AC61" s="104">
        <f t="shared" ref="AC61:AI61" si="23">SUM(AC56:AC60)</f>
        <v>4</v>
      </c>
      <c r="AD61" s="104">
        <f t="shared" si="23"/>
        <v>58</v>
      </c>
      <c r="AE61" s="104">
        <f t="shared" si="23"/>
        <v>12</v>
      </c>
      <c r="AF61" s="104">
        <f t="shared" si="23"/>
        <v>1</v>
      </c>
      <c r="AG61" s="104">
        <f t="shared" si="23"/>
        <v>7</v>
      </c>
      <c r="AH61" s="104">
        <f t="shared" si="23"/>
        <v>14</v>
      </c>
      <c r="AI61" s="104">
        <f t="shared" si="23"/>
        <v>322</v>
      </c>
      <c r="AJ61" s="104"/>
    </row>
    <row r="62" spans="1:36" s="103" customFormat="1">
      <c r="A62" s="99"/>
      <c r="B62" s="100"/>
      <c r="C62" s="101"/>
      <c r="D62" s="101"/>
      <c r="E62" s="101"/>
      <c r="F62" s="101"/>
      <c r="G62" s="101"/>
      <c r="H62" s="101"/>
      <c r="I62" s="25"/>
      <c r="J62" s="101"/>
      <c r="K62" s="101"/>
      <c r="L62" s="101"/>
      <c r="M62" s="101"/>
      <c r="N62" s="25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25"/>
      <c r="Z62" s="101"/>
      <c r="AA62" s="101"/>
      <c r="AB62" s="25"/>
      <c r="AC62" s="101"/>
      <c r="AD62" s="101"/>
      <c r="AE62" s="101"/>
      <c r="AF62" s="101"/>
      <c r="AG62" s="101"/>
      <c r="AH62" s="101"/>
      <c r="AI62" s="101"/>
      <c r="AJ62" s="101"/>
    </row>
    <row r="63" spans="1:36" s="103" customFormat="1">
      <c r="A63" s="99">
        <v>2007</v>
      </c>
      <c r="B63" s="100" t="s">
        <v>188</v>
      </c>
      <c r="C63" s="101">
        <f t="shared" ref="C63:C66" si="24">SUM(F63:H63)</f>
        <v>13</v>
      </c>
      <c r="D63" s="102">
        <f>C63/$C$217</f>
        <v>2.2596905962106728E-3</v>
      </c>
      <c r="E63" s="101"/>
      <c r="F63" s="101">
        <v>1</v>
      </c>
      <c r="G63" s="101">
        <v>1</v>
      </c>
      <c r="H63" s="101">
        <v>11</v>
      </c>
      <c r="I63" s="25"/>
      <c r="J63" s="101">
        <v>0</v>
      </c>
      <c r="K63" s="101">
        <v>0</v>
      </c>
      <c r="L63" s="101">
        <v>13</v>
      </c>
      <c r="M63" s="101">
        <v>0</v>
      </c>
      <c r="N63" s="25"/>
      <c r="O63" s="101">
        <v>0</v>
      </c>
      <c r="P63" s="101">
        <v>5</v>
      </c>
      <c r="Q63" s="101">
        <v>0</v>
      </c>
      <c r="R63" s="101">
        <v>0</v>
      </c>
      <c r="S63" s="101">
        <v>6</v>
      </c>
      <c r="T63" s="101">
        <v>2</v>
      </c>
      <c r="U63" s="101">
        <v>0</v>
      </c>
      <c r="V63" s="101">
        <v>0</v>
      </c>
      <c r="W63" s="101">
        <v>0</v>
      </c>
      <c r="X63" s="101">
        <v>0</v>
      </c>
      <c r="Y63" s="25"/>
      <c r="Z63" s="101">
        <v>0</v>
      </c>
      <c r="AA63" s="101">
        <v>13</v>
      </c>
      <c r="AB63" s="25"/>
      <c r="AC63" s="101">
        <v>0</v>
      </c>
      <c r="AD63" s="101">
        <v>0</v>
      </c>
      <c r="AE63" s="101">
        <v>0</v>
      </c>
      <c r="AF63" s="101">
        <v>0</v>
      </c>
      <c r="AG63" s="101">
        <v>1</v>
      </c>
      <c r="AH63" s="101">
        <v>0</v>
      </c>
      <c r="AI63" s="101">
        <v>12</v>
      </c>
      <c r="AJ63" s="101"/>
    </row>
    <row r="64" spans="1:36" s="103" customFormat="1">
      <c r="A64" s="99">
        <v>2008</v>
      </c>
      <c r="B64" s="100" t="s">
        <v>188</v>
      </c>
      <c r="C64" s="101">
        <f t="shared" si="24"/>
        <v>15</v>
      </c>
      <c r="D64" s="102">
        <f>C64/$C$221</f>
        <v>2.7327382036800873E-3</v>
      </c>
      <c r="E64" s="101"/>
      <c r="F64" s="101">
        <v>5</v>
      </c>
      <c r="G64" s="101">
        <v>2</v>
      </c>
      <c r="H64" s="101">
        <v>8</v>
      </c>
      <c r="I64" s="25"/>
      <c r="J64" s="101">
        <v>0</v>
      </c>
      <c r="K64" s="101">
        <v>0</v>
      </c>
      <c r="L64" s="101">
        <v>15</v>
      </c>
      <c r="M64" s="101">
        <v>0</v>
      </c>
      <c r="N64" s="25"/>
      <c r="O64" s="101">
        <v>1</v>
      </c>
      <c r="P64" s="101">
        <v>3</v>
      </c>
      <c r="Q64" s="101">
        <v>0</v>
      </c>
      <c r="R64" s="101">
        <v>0</v>
      </c>
      <c r="S64" s="101">
        <v>9</v>
      </c>
      <c r="T64" s="101">
        <v>1</v>
      </c>
      <c r="U64" s="101">
        <v>1</v>
      </c>
      <c r="V64" s="101">
        <v>0</v>
      </c>
      <c r="W64" s="101">
        <v>0</v>
      </c>
      <c r="X64" s="101">
        <v>0</v>
      </c>
      <c r="Y64" s="25"/>
      <c r="Z64" s="101">
        <v>0</v>
      </c>
      <c r="AA64" s="101">
        <v>15</v>
      </c>
      <c r="AB64" s="25"/>
      <c r="AC64" s="101">
        <v>0</v>
      </c>
      <c r="AD64" s="101">
        <v>1</v>
      </c>
      <c r="AE64" s="101">
        <v>0</v>
      </c>
      <c r="AF64" s="101">
        <v>1</v>
      </c>
      <c r="AG64" s="101">
        <v>0</v>
      </c>
      <c r="AH64" s="101">
        <v>0</v>
      </c>
      <c r="AI64" s="101">
        <v>13</v>
      </c>
      <c r="AJ64" s="101"/>
    </row>
    <row r="65" spans="1:36" s="103" customFormat="1">
      <c r="A65" s="99">
        <v>2009</v>
      </c>
      <c r="B65" s="100" t="s">
        <v>188</v>
      </c>
      <c r="C65" s="101">
        <f t="shared" si="24"/>
        <v>8</v>
      </c>
      <c r="D65" s="102">
        <f>C65/$C$225</f>
        <v>1.4967259120673526E-3</v>
      </c>
      <c r="E65" s="101"/>
      <c r="F65" s="101">
        <v>0</v>
      </c>
      <c r="G65" s="101">
        <v>4</v>
      </c>
      <c r="H65" s="101">
        <v>4</v>
      </c>
      <c r="I65" s="25"/>
      <c r="J65" s="101">
        <v>0</v>
      </c>
      <c r="K65" s="101">
        <v>0</v>
      </c>
      <c r="L65" s="101">
        <v>8</v>
      </c>
      <c r="M65" s="101">
        <v>0</v>
      </c>
      <c r="N65" s="25"/>
      <c r="O65" s="101">
        <v>2</v>
      </c>
      <c r="P65" s="101">
        <v>0</v>
      </c>
      <c r="Q65" s="101">
        <v>0</v>
      </c>
      <c r="R65" s="101">
        <v>6</v>
      </c>
      <c r="S65" s="101">
        <v>0</v>
      </c>
      <c r="T65" s="101">
        <v>0</v>
      </c>
      <c r="U65" s="101">
        <v>0</v>
      </c>
      <c r="V65" s="101">
        <v>0</v>
      </c>
      <c r="W65" s="101">
        <v>0</v>
      </c>
      <c r="X65" s="101">
        <v>0</v>
      </c>
      <c r="Y65" s="25"/>
      <c r="Z65" s="101">
        <v>0</v>
      </c>
      <c r="AA65" s="101">
        <v>8</v>
      </c>
      <c r="AB65" s="25"/>
      <c r="AC65" s="25">
        <v>1</v>
      </c>
      <c r="AD65" s="25">
        <v>1</v>
      </c>
      <c r="AE65" s="25">
        <v>0</v>
      </c>
      <c r="AF65" s="25">
        <v>4</v>
      </c>
      <c r="AG65" s="25">
        <v>0</v>
      </c>
      <c r="AH65" s="25">
        <v>1</v>
      </c>
      <c r="AI65" s="25">
        <v>1</v>
      </c>
      <c r="AJ65" s="101"/>
    </row>
    <row r="66" spans="1:36" s="103" customFormat="1">
      <c r="A66" s="99">
        <v>2010</v>
      </c>
      <c r="B66" s="100" t="s">
        <v>188</v>
      </c>
      <c r="C66" s="101">
        <f t="shared" si="24"/>
        <v>8</v>
      </c>
      <c r="D66" s="102">
        <f>C66/$C$229</f>
        <v>1.8340210912425492E-3</v>
      </c>
      <c r="E66" s="101"/>
      <c r="F66" s="101">
        <v>6</v>
      </c>
      <c r="G66" s="101">
        <v>1</v>
      </c>
      <c r="H66" s="101">
        <v>1</v>
      </c>
      <c r="I66" s="101"/>
      <c r="J66" s="101">
        <v>0</v>
      </c>
      <c r="K66" s="101">
        <v>1</v>
      </c>
      <c r="L66" s="101">
        <v>7</v>
      </c>
      <c r="M66" s="101">
        <v>0</v>
      </c>
      <c r="N66" s="101"/>
      <c r="O66" s="101">
        <v>0</v>
      </c>
      <c r="P66" s="101">
        <v>3</v>
      </c>
      <c r="Q66" s="101">
        <v>0</v>
      </c>
      <c r="R66" s="101">
        <v>0</v>
      </c>
      <c r="S66" s="101">
        <v>5</v>
      </c>
      <c r="T66" s="101">
        <v>0</v>
      </c>
      <c r="U66" s="101">
        <v>0</v>
      </c>
      <c r="V66" s="101">
        <v>0</v>
      </c>
      <c r="W66" s="101">
        <v>0</v>
      </c>
      <c r="X66" s="101">
        <v>0</v>
      </c>
      <c r="Y66" s="101"/>
      <c r="Z66" s="101">
        <v>0</v>
      </c>
      <c r="AA66" s="101">
        <v>8</v>
      </c>
      <c r="AB66" s="101"/>
      <c r="AC66" s="101">
        <v>0</v>
      </c>
      <c r="AD66" s="101">
        <v>2</v>
      </c>
      <c r="AE66" s="101">
        <v>1</v>
      </c>
      <c r="AF66" s="101">
        <v>0</v>
      </c>
      <c r="AG66" s="101">
        <v>0</v>
      </c>
      <c r="AH66" s="101">
        <v>1</v>
      </c>
      <c r="AI66" s="101">
        <v>4</v>
      </c>
      <c r="AJ66" s="101"/>
    </row>
    <row r="67" spans="1:36" s="103" customFormat="1" ht="3.95" customHeight="1">
      <c r="A67" s="99"/>
      <c r="B67" s="100"/>
      <c r="C67" s="32"/>
      <c r="D67" s="41"/>
      <c r="E67" s="101"/>
      <c r="F67" s="32"/>
      <c r="G67" s="32"/>
      <c r="H67" s="32"/>
      <c r="I67" s="25"/>
      <c r="J67" s="32"/>
      <c r="K67" s="32"/>
      <c r="L67" s="32"/>
      <c r="M67" s="32"/>
      <c r="N67" s="25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25"/>
      <c r="Z67" s="32"/>
      <c r="AA67" s="32"/>
      <c r="AB67" s="25"/>
      <c r="AC67" s="32"/>
      <c r="AD67" s="32"/>
      <c r="AE67" s="32"/>
      <c r="AF67" s="32"/>
      <c r="AG67" s="32"/>
      <c r="AH67" s="32"/>
      <c r="AI67" s="32"/>
      <c r="AJ67" s="101"/>
    </row>
    <row r="68" spans="1:36" s="106" customFormat="1">
      <c r="A68" s="127" t="str">
        <f>"  Total "&amp;B66</f>
        <v xml:space="preserve">  Total Aerial Platform, Articulating</v>
      </c>
      <c r="B68" s="127"/>
      <c r="C68" s="104">
        <f>SUM(C63:C67)</f>
        <v>44</v>
      </c>
      <c r="D68" s="105">
        <f>C68/$C$234</f>
        <v>2.1003389183254571E-3</v>
      </c>
      <c r="E68" s="104"/>
      <c r="F68" s="104">
        <f>SUM(F63:F67)</f>
        <v>12</v>
      </c>
      <c r="G68" s="104">
        <f>SUM(G63:G67)</f>
        <v>8</v>
      </c>
      <c r="H68" s="104">
        <f>SUM(H63:H67)</f>
        <v>24</v>
      </c>
      <c r="I68" s="51"/>
      <c r="J68" s="104">
        <f>SUM(J63:J67)</f>
        <v>0</v>
      </c>
      <c r="K68" s="104">
        <f>SUM(K63:K67)</f>
        <v>1</v>
      </c>
      <c r="L68" s="104">
        <f>SUM(L63:L67)</f>
        <v>43</v>
      </c>
      <c r="M68" s="104">
        <f>SUM(M63:M67)</f>
        <v>0</v>
      </c>
      <c r="N68" s="51"/>
      <c r="O68" s="104">
        <f t="shared" ref="O68:X68" si="25">SUM(O63:O67)</f>
        <v>3</v>
      </c>
      <c r="P68" s="104">
        <f t="shared" si="25"/>
        <v>11</v>
      </c>
      <c r="Q68" s="104">
        <f t="shared" si="25"/>
        <v>0</v>
      </c>
      <c r="R68" s="104">
        <f t="shared" si="25"/>
        <v>6</v>
      </c>
      <c r="S68" s="104">
        <f t="shared" si="25"/>
        <v>20</v>
      </c>
      <c r="T68" s="104">
        <f t="shared" si="25"/>
        <v>3</v>
      </c>
      <c r="U68" s="104">
        <f t="shared" si="25"/>
        <v>1</v>
      </c>
      <c r="V68" s="104">
        <f t="shared" si="25"/>
        <v>0</v>
      </c>
      <c r="W68" s="104">
        <f t="shared" si="25"/>
        <v>0</v>
      </c>
      <c r="X68" s="104">
        <f t="shared" si="25"/>
        <v>0</v>
      </c>
      <c r="Y68" s="51"/>
      <c r="Z68" s="104">
        <f>SUM(Z63:Z67)</f>
        <v>0</v>
      </c>
      <c r="AA68" s="104">
        <f>SUM(AA63:AA67)</f>
        <v>44</v>
      </c>
      <c r="AB68" s="51"/>
      <c r="AC68" s="104">
        <f t="shared" ref="AC68:AI68" si="26">SUM(AC63:AC67)</f>
        <v>1</v>
      </c>
      <c r="AD68" s="104">
        <f t="shared" si="26"/>
        <v>4</v>
      </c>
      <c r="AE68" s="104">
        <f t="shared" si="26"/>
        <v>1</v>
      </c>
      <c r="AF68" s="104">
        <f t="shared" si="26"/>
        <v>5</v>
      </c>
      <c r="AG68" s="104">
        <f t="shared" si="26"/>
        <v>1</v>
      </c>
      <c r="AH68" s="104">
        <f t="shared" si="26"/>
        <v>2</v>
      </c>
      <c r="AI68" s="104">
        <f t="shared" si="26"/>
        <v>30</v>
      </c>
      <c r="AJ68" s="104"/>
    </row>
    <row r="69" spans="1:36" s="103" customFormat="1">
      <c r="A69" s="99"/>
      <c r="B69" s="100"/>
      <c r="C69" s="101"/>
      <c r="D69" s="101"/>
      <c r="E69" s="101"/>
      <c r="F69" s="101"/>
      <c r="G69" s="101"/>
      <c r="H69" s="101"/>
      <c r="I69" s="25"/>
      <c r="J69" s="101"/>
      <c r="K69" s="101"/>
      <c r="L69" s="101"/>
      <c r="M69" s="101"/>
      <c r="N69" s="25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25"/>
      <c r="Z69" s="101"/>
      <c r="AA69" s="101"/>
      <c r="AB69" s="25"/>
      <c r="AC69" s="101"/>
      <c r="AD69" s="101"/>
      <c r="AE69" s="101"/>
      <c r="AF69" s="101"/>
      <c r="AG69" s="101"/>
      <c r="AH69" s="101"/>
      <c r="AI69" s="101"/>
      <c r="AJ69" s="101"/>
    </row>
    <row r="70" spans="1:36" s="103" customFormat="1">
      <c r="A70" s="99">
        <v>2007</v>
      </c>
      <c r="B70" s="100" t="s">
        <v>189</v>
      </c>
      <c r="C70" s="101">
        <f t="shared" ref="C70:C73" si="27">SUM(F70:H70)</f>
        <v>99</v>
      </c>
      <c r="D70" s="102">
        <f>C70/$C$217</f>
        <v>1.7208413001912046E-2</v>
      </c>
      <c r="E70" s="101"/>
      <c r="F70" s="101">
        <v>1</v>
      </c>
      <c r="G70" s="101">
        <v>51</v>
      </c>
      <c r="H70" s="101">
        <v>47</v>
      </c>
      <c r="I70" s="25"/>
      <c r="J70" s="101">
        <v>0</v>
      </c>
      <c r="K70" s="101">
        <v>3</v>
      </c>
      <c r="L70" s="101">
        <v>96</v>
      </c>
      <c r="M70" s="101">
        <v>0</v>
      </c>
      <c r="N70" s="25"/>
      <c r="O70" s="101">
        <v>0</v>
      </c>
      <c r="P70" s="101">
        <v>20</v>
      </c>
      <c r="Q70" s="101">
        <v>5</v>
      </c>
      <c r="R70" s="101">
        <v>0</v>
      </c>
      <c r="S70" s="101">
        <v>68</v>
      </c>
      <c r="T70" s="101">
        <v>3</v>
      </c>
      <c r="U70" s="101">
        <v>0</v>
      </c>
      <c r="V70" s="101">
        <v>0</v>
      </c>
      <c r="W70" s="101">
        <v>3</v>
      </c>
      <c r="X70" s="101">
        <v>0</v>
      </c>
      <c r="Y70" s="25"/>
      <c r="Z70" s="101">
        <v>90</v>
      </c>
      <c r="AA70" s="101">
        <v>9</v>
      </c>
      <c r="AB70" s="25"/>
      <c r="AC70" s="101">
        <v>2</v>
      </c>
      <c r="AD70" s="101">
        <v>1</v>
      </c>
      <c r="AE70" s="101">
        <v>4</v>
      </c>
      <c r="AF70" s="101">
        <v>7</v>
      </c>
      <c r="AG70" s="101">
        <v>82</v>
      </c>
      <c r="AH70" s="101">
        <v>0</v>
      </c>
      <c r="AI70" s="101">
        <v>3</v>
      </c>
      <c r="AJ70" s="101"/>
    </row>
    <row r="71" spans="1:36" s="103" customFormat="1">
      <c r="A71" s="99">
        <v>2008</v>
      </c>
      <c r="B71" s="100" t="s">
        <v>189</v>
      </c>
      <c r="C71" s="101">
        <f t="shared" si="27"/>
        <v>93</v>
      </c>
      <c r="D71" s="102">
        <f>C71/$C$221</f>
        <v>1.6942976862816542E-2</v>
      </c>
      <c r="E71" s="101"/>
      <c r="F71" s="101">
        <v>3</v>
      </c>
      <c r="G71" s="101">
        <v>38</v>
      </c>
      <c r="H71" s="101">
        <v>52</v>
      </c>
      <c r="I71" s="25"/>
      <c r="J71" s="101">
        <v>0</v>
      </c>
      <c r="K71" s="101">
        <v>1</v>
      </c>
      <c r="L71" s="101">
        <v>92</v>
      </c>
      <c r="M71" s="101">
        <v>0</v>
      </c>
      <c r="N71" s="25"/>
      <c r="O71" s="101">
        <v>13</v>
      </c>
      <c r="P71" s="101">
        <v>17</v>
      </c>
      <c r="Q71" s="101">
        <v>2</v>
      </c>
      <c r="R71" s="101">
        <v>5</v>
      </c>
      <c r="S71" s="101">
        <v>54</v>
      </c>
      <c r="T71" s="101">
        <v>0</v>
      </c>
      <c r="U71" s="101">
        <v>1</v>
      </c>
      <c r="V71" s="101">
        <v>0</v>
      </c>
      <c r="W71" s="101">
        <v>1</v>
      </c>
      <c r="X71" s="101">
        <v>0</v>
      </c>
      <c r="Y71" s="25"/>
      <c r="Z71" s="101">
        <v>92</v>
      </c>
      <c r="AA71" s="101">
        <v>1</v>
      </c>
      <c r="AB71" s="25"/>
      <c r="AC71" s="101">
        <v>0</v>
      </c>
      <c r="AD71" s="101">
        <v>7</v>
      </c>
      <c r="AE71" s="101">
        <v>2</v>
      </c>
      <c r="AF71" s="101">
        <v>0</v>
      </c>
      <c r="AG71" s="101">
        <v>80</v>
      </c>
      <c r="AH71" s="101">
        <v>0</v>
      </c>
      <c r="AI71" s="101">
        <v>4</v>
      </c>
      <c r="AJ71" s="101"/>
    </row>
    <row r="72" spans="1:36" s="103" customFormat="1">
      <c r="A72" s="99">
        <v>2009</v>
      </c>
      <c r="B72" s="100" t="s">
        <v>189</v>
      </c>
      <c r="C72" s="101">
        <f t="shared" si="27"/>
        <v>94</v>
      </c>
      <c r="D72" s="102">
        <f>C72/$C$225</f>
        <v>1.7586529466791394E-2</v>
      </c>
      <c r="E72" s="101"/>
      <c r="F72" s="101">
        <v>9</v>
      </c>
      <c r="G72" s="101">
        <v>59</v>
      </c>
      <c r="H72" s="101">
        <v>26</v>
      </c>
      <c r="I72" s="25"/>
      <c r="J72" s="101">
        <v>0</v>
      </c>
      <c r="K72" s="101">
        <v>0</v>
      </c>
      <c r="L72" s="101">
        <v>94</v>
      </c>
      <c r="M72" s="101">
        <v>0</v>
      </c>
      <c r="N72" s="25"/>
      <c r="O72" s="101">
        <v>52</v>
      </c>
      <c r="P72" s="101">
        <v>1</v>
      </c>
      <c r="Q72" s="101">
        <v>0</v>
      </c>
      <c r="R72" s="101">
        <v>41</v>
      </c>
      <c r="S72" s="101">
        <v>0</v>
      </c>
      <c r="T72" s="101">
        <v>0</v>
      </c>
      <c r="U72" s="101">
        <v>0</v>
      </c>
      <c r="V72" s="101">
        <v>0</v>
      </c>
      <c r="W72" s="101">
        <v>0</v>
      </c>
      <c r="X72" s="101">
        <v>0</v>
      </c>
      <c r="Y72" s="25"/>
      <c r="Z72" s="101">
        <v>84</v>
      </c>
      <c r="AA72" s="101">
        <v>10</v>
      </c>
      <c r="AB72" s="25"/>
      <c r="AC72" s="25">
        <v>0</v>
      </c>
      <c r="AD72" s="25">
        <v>3</v>
      </c>
      <c r="AE72" s="25">
        <v>1</v>
      </c>
      <c r="AF72" s="25">
        <v>0</v>
      </c>
      <c r="AG72" s="25">
        <v>90</v>
      </c>
      <c r="AH72" s="25">
        <v>0</v>
      </c>
      <c r="AI72" s="25">
        <v>0</v>
      </c>
      <c r="AJ72" s="101"/>
    </row>
    <row r="73" spans="1:36" s="103" customFormat="1">
      <c r="A73" s="99">
        <v>2010</v>
      </c>
      <c r="B73" s="100" t="s">
        <v>189</v>
      </c>
      <c r="C73" s="101">
        <f t="shared" si="27"/>
        <v>81</v>
      </c>
      <c r="D73" s="102">
        <f>C73/$C$229</f>
        <v>1.8569463548830812E-2</v>
      </c>
      <c r="E73" s="101"/>
      <c r="F73" s="101">
        <v>7</v>
      </c>
      <c r="G73" s="101">
        <v>56</v>
      </c>
      <c r="H73" s="101">
        <v>18</v>
      </c>
      <c r="I73" s="101"/>
      <c r="J73" s="101">
        <v>1</v>
      </c>
      <c r="K73" s="101">
        <v>2</v>
      </c>
      <c r="L73" s="101">
        <v>78</v>
      </c>
      <c r="M73" s="101">
        <v>0</v>
      </c>
      <c r="N73" s="101"/>
      <c r="O73" s="101">
        <v>0</v>
      </c>
      <c r="P73" s="101">
        <v>16</v>
      </c>
      <c r="Q73" s="101">
        <v>3</v>
      </c>
      <c r="R73" s="101">
        <v>0</v>
      </c>
      <c r="S73" s="101">
        <v>60</v>
      </c>
      <c r="T73" s="101">
        <v>0</v>
      </c>
      <c r="U73" s="101">
        <v>1</v>
      </c>
      <c r="V73" s="101">
        <v>0</v>
      </c>
      <c r="W73" s="101">
        <v>1</v>
      </c>
      <c r="X73" s="101">
        <v>0</v>
      </c>
      <c r="Y73" s="101"/>
      <c r="Z73" s="101">
        <v>76</v>
      </c>
      <c r="AA73" s="101">
        <v>5</v>
      </c>
      <c r="AB73" s="101"/>
      <c r="AC73" s="101">
        <v>0</v>
      </c>
      <c r="AD73" s="101">
        <v>0</v>
      </c>
      <c r="AE73" s="101">
        <v>0</v>
      </c>
      <c r="AF73" s="101">
        <v>1</v>
      </c>
      <c r="AG73" s="101">
        <v>79</v>
      </c>
      <c r="AH73" s="101">
        <v>1</v>
      </c>
      <c r="AI73" s="101">
        <v>0</v>
      </c>
      <c r="AJ73" s="101"/>
    </row>
    <row r="74" spans="1:36" s="103" customFormat="1" ht="3.95" customHeight="1">
      <c r="A74" s="99"/>
      <c r="B74" s="100"/>
      <c r="C74" s="32"/>
      <c r="D74" s="41"/>
      <c r="E74" s="101"/>
      <c r="F74" s="32"/>
      <c r="G74" s="32"/>
      <c r="H74" s="32"/>
      <c r="I74" s="25"/>
      <c r="J74" s="32"/>
      <c r="K74" s="32"/>
      <c r="L74" s="32"/>
      <c r="M74" s="32"/>
      <c r="N74" s="25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25"/>
      <c r="Z74" s="32"/>
      <c r="AA74" s="32"/>
      <c r="AB74" s="25"/>
      <c r="AC74" s="32"/>
      <c r="AD74" s="32"/>
      <c r="AE74" s="32"/>
      <c r="AF74" s="32"/>
      <c r="AG74" s="32"/>
      <c r="AH74" s="32"/>
      <c r="AI74" s="32"/>
      <c r="AJ74" s="101"/>
    </row>
    <row r="75" spans="1:36" s="106" customFormat="1">
      <c r="A75" s="127" t="str">
        <f>"  Total "&amp;B73</f>
        <v xml:space="preserve">  Total ARFF Class 1</v>
      </c>
      <c r="B75" s="127"/>
      <c r="C75" s="104">
        <f>SUM(C70:C74)</f>
        <v>367</v>
      </c>
      <c r="D75" s="105">
        <f>C75/$C$234</f>
        <v>1.7518735977850971E-2</v>
      </c>
      <c r="E75" s="104"/>
      <c r="F75" s="104">
        <f>SUM(F70:F74)</f>
        <v>20</v>
      </c>
      <c r="G75" s="104">
        <f>SUM(G70:G74)</f>
        <v>204</v>
      </c>
      <c r="H75" s="104">
        <f>SUM(H70:H74)</f>
        <v>143</v>
      </c>
      <c r="I75" s="51"/>
      <c r="J75" s="104">
        <f>SUM(J70:J74)</f>
        <v>1</v>
      </c>
      <c r="K75" s="104">
        <f>SUM(K70:K74)</f>
        <v>6</v>
      </c>
      <c r="L75" s="104">
        <f>SUM(L70:L74)</f>
        <v>360</v>
      </c>
      <c r="M75" s="104">
        <f>SUM(M70:M74)</f>
        <v>0</v>
      </c>
      <c r="N75" s="51"/>
      <c r="O75" s="104">
        <f t="shared" ref="O75:X75" si="28">SUM(O70:O74)</f>
        <v>65</v>
      </c>
      <c r="P75" s="104">
        <f t="shared" si="28"/>
        <v>54</v>
      </c>
      <c r="Q75" s="104">
        <f t="shared" si="28"/>
        <v>10</v>
      </c>
      <c r="R75" s="104">
        <f t="shared" si="28"/>
        <v>46</v>
      </c>
      <c r="S75" s="104">
        <f t="shared" si="28"/>
        <v>182</v>
      </c>
      <c r="T75" s="104">
        <f t="shared" si="28"/>
        <v>3</v>
      </c>
      <c r="U75" s="104">
        <f t="shared" si="28"/>
        <v>2</v>
      </c>
      <c r="V75" s="104">
        <f t="shared" si="28"/>
        <v>0</v>
      </c>
      <c r="W75" s="104">
        <f t="shared" si="28"/>
        <v>5</v>
      </c>
      <c r="X75" s="104">
        <f t="shared" si="28"/>
        <v>0</v>
      </c>
      <c r="Y75" s="51"/>
      <c r="Z75" s="104">
        <f>SUM(Z70:Z74)</f>
        <v>342</v>
      </c>
      <c r="AA75" s="104">
        <f>SUM(AA70:AA74)</f>
        <v>25</v>
      </c>
      <c r="AB75" s="51"/>
      <c r="AC75" s="104">
        <f t="shared" ref="AC75:AI75" si="29">SUM(AC70:AC74)</f>
        <v>2</v>
      </c>
      <c r="AD75" s="104">
        <f t="shared" si="29"/>
        <v>11</v>
      </c>
      <c r="AE75" s="104">
        <f t="shared" si="29"/>
        <v>7</v>
      </c>
      <c r="AF75" s="104">
        <f t="shared" si="29"/>
        <v>8</v>
      </c>
      <c r="AG75" s="104">
        <f t="shared" si="29"/>
        <v>331</v>
      </c>
      <c r="AH75" s="104">
        <f t="shared" si="29"/>
        <v>1</v>
      </c>
      <c r="AI75" s="104">
        <f t="shared" si="29"/>
        <v>7</v>
      </c>
      <c r="AJ75" s="104"/>
    </row>
    <row r="76" spans="1:36" s="103" customFormat="1">
      <c r="A76" s="99"/>
      <c r="B76" s="100"/>
      <c r="C76" s="101"/>
      <c r="D76" s="101"/>
      <c r="E76" s="101"/>
      <c r="F76" s="101"/>
      <c r="G76" s="101"/>
      <c r="H76" s="101"/>
      <c r="I76" s="25"/>
      <c r="J76" s="101"/>
      <c r="K76" s="101"/>
      <c r="L76" s="101"/>
      <c r="M76" s="101"/>
      <c r="N76" s="25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25"/>
      <c r="Z76" s="101"/>
      <c r="AA76" s="101"/>
      <c r="AB76" s="25"/>
      <c r="AC76" s="101"/>
      <c r="AD76" s="101"/>
      <c r="AE76" s="101"/>
      <c r="AF76" s="101"/>
      <c r="AG76" s="101"/>
      <c r="AH76" s="101"/>
      <c r="AI76" s="101"/>
      <c r="AJ76" s="101"/>
    </row>
    <row r="77" spans="1:36" s="103" customFormat="1">
      <c r="A77" s="99">
        <v>2007</v>
      </c>
      <c r="B77" s="100" t="s">
        <v>190</v>
      </c>
      <c r="C77" s="101">
        <f t="shared" ref="C77:C80" si="30">SUM(F77:H77)</f>
        <v>53</v>
      </c>
      <c r="D77" s="102">
        <f>C77/$C$217</f>
        <v>9.2125847383973582E-3</v>
      </c>
      <c r="E77" s="101"/>
      <c r="F77" s="101">
        <v>4</v>
      </c>
      <c r="G77" s="101">
        <v>25</v>
      </c>
      <c r="H77" s="101">
        <v>24</v>
      </c>
      <c r="I77" s="25"/>
      <c r="J77" s="101">
        <v>1</v>
      </c>
      <c r="K77" s="101">
        <v>0</v>
      </c>
      <c r="L77" s="101">
        <v>52</v>
      </c>
      <c r="M77" s="101">
        <v>0</v>
      </c>
      <c r="N77" s="25"/>
      <c r="O77" s="101">
        <v>0</v>
      </c>
      <c r="P77" s="101">
        <v>3</v>
      </c>
      <c r="Q77" s="101">
        <v>0</v>
      </c>
      <c r="R77" s="101">
        <v>0</v>
      </c>
      <c r="S77" s="101">
        <v>50</v>
      </c>
      <c r="T77" s="101">
        <v>0</v>
      </c>
      <c r="U77" s="101">
        <v>0</v>
      </c>
      <c r="V77" s="101">
        <v>0</v>
      </c>
      <c r="W77" s="101">
        <v>0</v>
      </c>
      <c r="X77" s="101">
        <v>0</v>
      </c>
      <c r="Y77" s="25"/>
      <c r="Z77" s="101">
        <v>0</v>
      </c>
      <c r="AA77" s="101">
        <v>53</v>
      </c>
      <c r="AB77" s="25"/>
      <c r="AC77" s="101">
        <v>0</v>
      </c>
      <c r="AD77" s="101">
        <v>0</v>
      </c>
      <c r="AE77" s="101">
        <v>0</v>
      </c>
      <c r="AF77" s="101">
        <v>1</v>
      </c>
      <c r="AG77" s="101">
        <v>52</v>
      </c>
      <c r="AH77" s="101">
        <v>0</v>
      </c>
      <c r="AI77" s="101">
        <v>0</v>
      </c>
      <c r="AJ77" s="101"/>
    </row>
    <row r="78" spans="1:36" s="103" customFormat="1">
      <c r="A78" s="99">
        <v>2008</v>
      </c>
      <c r="B78" s="100" t="s">
        <v>190</v>
      </c>
      <c r="C78" s="101">
        <f t="shared" si="30"/>
        <v>62</v>
      </c>
      <c r="D78" s="102">
        <f>C78/$C$221</f>
        <v>1.1295317908544362E-2</v>
      </c>
      <c r="E78" s="101"/>
      <c r="F78" s="101">
        <v>7</v>
      </c>
      <c r="G78" s="101">
        <v>32</v>
      </c>
      <c r="H78" s="101">
        <v>23</v>
      </c>
      <c r="I78" s="25"/>
      <c r="J78" s="101">
        <v>0</v>
      </c>
      <c r="K78" s="101">
        <v>0</v>
      </c>
      <c r="L78" s="101">
        <v>62</v>
      </c>
      <c r="M78" s="101">
        <v>0</v>
      </c>
      <c r="N78" s="25"/>
      <c r="O78" s="101">
        <v>1</v>
      </c>
      <c r="P78" s="101">
        <v>1</v>
      </c>
      <c r="Q78" s="101">
        <v>0</v>
      </c>
      <c r="R78" s="101">
        <v>9</v>
      </c>
      <c r="S78" s="101">
        <v>51</v>
      </c>
      <c r="T78" s="101">
        <v>0</v>
      </c>
      <c r="U78" s="101">
        <v>0</v>
      </c>
      <c r="V78" s="101">
        <v>0</v>
      </c>
      <c r="W78" s="101">
        <v>0</v>
      </c>
      <c r="X78" s="101">
        <v>0</v>
      </c>
      <c r="Y78" s="25"/>
      <c r="Z78" s="101">
        <v>0</v>
      </c>
      <c r="AA78" s="101">
        <v>62</v>
      </c>
      <c r="AB78" s="25"/>
      <c r="AC78" s="101">
        <v>0</v>
      </c>
      <c r="AD78" s="101">
        <v>2</v>
      </c>
      <c r="AE78" s="101">
        <v>0</v>
      </c>
      <c r="AF78" s="101">
        <v>0</v>
      </c>
      <c r="AG78" s="101">
        <v>58</v>
      </c>
      <c r="AH78" s="101">
        <v>1</v>
      </c>
      <c r="AI78" s="101">
        <v>1</v>
      </c>
      <c r="AJ78" s="101"/>
    </row>
    <row r="79" spans="1:36" s="103" customFormat="1">
      <c r="A79" s="99">
        <v>2009</v>
      </c>
      <c r="B79" s="100" t="s">
        <v>190</v>
      </c>
      <c r="C79" s="101">
        <f t="shared" si="30"/>
        <v>73</v>
      </c>
      <c r="D79" s="102">
        <f>C79/$C$225</f>
        <v>1.3657623947614593E-2</v>
      </c>
      <c r="E79" s="101"/>
      <c r="F79" s="101">
        <v>8</v>
      </c>
      <c r="G79" s="101">
        <v>38</v>
      </c>
      <c r="H79" s="101">
        <v>27</v>
      </c>
      <c r="I79" s="25"/>
      <c r="J79" s="101">
        <v>0</v>
      </c>
      <c r="K79" s="101">
        <v>0</v>
      </c>
      <c r="L79" s="101">
        <v>73</v>
      </c>
      <c r="M79" s="101">
        <v>0</v>
      </c>
      <c r="N79" s="25"/>
      <c r="O79" s="101">
        <v>0</v>
      </c>
      <c r="P79" s="101">
        <v>0</v>
      </c>
      <c r="Q79" s="101">
        <v>0</v>
      </c>
      <c r="R79" s="101">
        <v>70</v>
      </c>
      <c r="S79" s="101">
        <v>3</v>
      </c>
      <c r="T79" s="101">
        <v>0</v>
      </c>
      <c r="U79" s="101">
        <v>0</v>
      </c>
      <c r="V79" s="101">
        <v>0</v>
      </c>
      <c r="W79" s="101">
        <v>0</v>
      </c>
      <c r="X79" s="101">
        <v>0</v>
      </c>
      <c r="Y79" s="25"/>
      <c r="Z79" s="101">
        <v>5</v>
      </c>
      <c r="AA79" s="101">
        <v>68</v>
      </c>
      <c r="AB79" s="25"/>
      <c r="AC79" s="25">
        <v>0</v>
      </c>
      <c r="AD79" s="25">
        <v>1</v>
      </c>
      <c r="AE79" s="25">
        <v>0</v>
      </c>
      <c r="AF79" s="25">
        <v>0</v>
      </c>
      <c r="AG79" s="25">
        <v>72</v>
      </c>
      <c r="AH79" s="25">
        <v>0</v>
      </c>
      <c r="AI79" s="25">
        <v>0</v>
      </c>
      <c r="AJ79" s="101"/>
    </row>
    <row r="80" spans="1:36" s="103" customFormat="1">
      <c r="A80" s="99">
        <v>2010</v>
      </c>
      <c r="B80" s="100" t="s">
        <v>190</v>
      </c>
      <c r="C80" s="101">
        <f t="shared" si="30"/>
        <v>101</v>
      </c>
      <c r="D80" s="102">
        <f>C80/$C$229</f>
        <v>2.3154516276937185E-2</v>
      </c>
      <c r="E80" s="101"/>
      <c r="F80" s="101">
        <v>0</v>
      </c>
      <c r="G80" s="101">
        <v>72</v>
      </c>
      <c r="H80" s="101">
        <v>29</v>
      </c>
      <c r="I80" s="101"/>
      <c r="J80" s="101">
        <v>0</v>
      </c>
      <c r="K80" s="101">
        <v>0</v>
      </c>
      <c r="L80" s="101">
        <v>101</v>
      </c>
      <c r="M80" s="101">
        <v>0</v>
      </c>
      <c r="N80" s="101"/>
      <c r="O80" s="101">
        <v>0</v>
      </c>
      <c r="P80" s="101">
        <v>1</v>
      </c>
      <c r="Q80" s="101">
        <v>0</v>
      </c>
      <c r="R80" s="101">
        <v>0</v>
      </c>
      <c r="S80" s="101">
        <v>71</v>
      </c>
      <c r="T80" s="101">
        <v>29</v>
      </c>
      <c r="U80" s="101">
        <v>0</v>
      </c>
      <c r="V80" s="101">
        <v>0</v>
      </c>
      <c r="W80" s="101">
        <v>0</v>
      </c>
      <c r="X80" s="101">
        <v>0</v>
      </c>
      <c r="Y80" s="101"/>
      <c r="Z80" s="101">
        <v>13</v>
      </c>
      <c r="AA80" s="101">
        <v>88</v>
      </c>
      <c r="AB80" s="101"/>
      <c r="AC80" s="101">
        <v>0</v>
      </c>
      <c r="AD80" s="101">
        <v>0</v>
      </c>
      <c r="AE80" s="101">
        <v>0</v>
      </c>
      <c r="AF80" s="101">
        <v>0</v>
      </c>
      <c r="AG80" s="101">
        <v>101</v>
      </c>
      <c r="AH80" s="101">
        <v>0</v>
      </c>
      <c r="AI80" s="101">
        <v>0</v>
      </c>
      <c r="AJ80" s="101"/>
    </row>
    <row r="81" spans="1:36" s="103" customFormat="1" ht="3.95" customHeight="1">
      <c r="A81" s="99"/>
      <c r="B81" s="100"/>
      <c r="C81" s="32"/>
      <c r="D81" s="41"/>
      <c r="E81" s="101"/>
      <c r="F81" s="32"/>
      <c r="G81" s="32"/>
      <c r="H81" s="32"/>
      <c r="I81" s="25"/>
      <c r="J81" s="32"/>
      <c r="K81" s="32"/>
      <c r="L81" s="32"/>
      <c r="M81" s="32"/>
      <c r="N81" s="25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25"/>
      <c r="Z81" s="32"/>
      <c r="AA81" s="32"/>
      <c r="AB81" s="25"/>
      <c r="AC81" s="32"/>
      <c r="AD81" s="32"/>
      <c r="AE81" s="32"/>
      <c r="AF81" s="32"/>
      <c r="AG81" s="32"/>
      <c r="AH81" s="32"/>
      <c r="AI81" s="32"/>
      <c r="AJ81" s="101"/>
    </row>
    <row r="82" spans="1:36" s="106" customFormat="1">
      <c r="A82" s="127" t="str">
        <f>"  Total "&amp;B80</f>
        <v xml:space="preserve">  Total ARFF Class 2</v>
      </c>
      <c r="B82" s="127"/>
      <c r="C82" s="104">
        <f>SUM(C77:C81)</f>
        <v>289</v>
      </c>
      <c r="D82" s="105">
        <f>C82/$C$234</f>
        <v>1.3795407895364934E-2</v>
      </c>
      <c r="E82" s="104"/>
      <c r="F82" s="104">
        <f>SUM(F77:F81)</f>
        <v>19</v>
      </c>
      <c r="G82" s="104">
        <f>SUM(G77:G81)</f>
        <v>167</v>
      </c>
      <c r="H82" s="104">
        <f>SUM(H77:H81)</f>
        <v>103</v>
      </c>
      <c r="I82" s="51"/>
      <c r="J82" s="104">
        <f>SUM(J77:J81)</f>
        <v>1</v>
      </c>
      <c r="K82" s="104">
        <f>SUM(K77:K81)</f>
        <v>0</v>
      </c>
      <c r="L82" s="104">
        <f>SUM(L77:L81)</f>
        <v>288</v>
      </c>
      <c r="M82" s="104">
        <f>SUM(M77:M81)</f>
        <v>0</v>
      </c>
      <c r="N82" s="51"/>
      <c r="O82" s="104">
        <f t="shared" ref="O82:X82" si="31">SUM(O77:O81)</f>
        <v>1</v>
      </c>
      <c r="P82" s="104">
        <f t="shared" si="31"/>
        <v>5</v>
      </c>
      <c r="Q82" s="104">
        <f t="shared" si="31"/>
        <v>0</v>
      </c>
      <c r="R82" s="104">
        <f t="shared" si="31"/>
        <v>79</v>
      </c>
      <c r="S82" s="104">
        <f t="shared" si="31"/>
        <v>175</v>
      </c>
      <c r="T82" s="104">
        <f t="shared" si="31"/>
        <v>29</v>
      </c>
      <c r="U82" s="104">
        <f t="shared" si="31"/>
        <v>0</v>
      </c>
      <c r="V82" s="104">
        <f t="shared" si="31"/>
        <v>0</v>
      </c>
      <c r="W82" s="104">
        <f t="shared" si="31"/>
        <v>0</v>
      </c>
      <c r="X82" s="104">
        <f t="shared" si="31"/>
        <v>0</v>
      </c>
      <c r="Y82" s="51"/>
      <c r="Z82" s="104">
        <f>SUM(Z77:Z81)</f>
        <v>18</v>
      </c>
      <c r="AA82" s="104">
        <f>SUM(AA77:AA81)</f>
        <v>271</v>
      </c>
      <c r="AB82" s="51"/>
      <c r="AC82" s="104">
        <f t="shared" ref="AC82:AI82" si="32">SUM(AC77:AC81)</f>
        <v>0</v>
      </c>
      <c r="AD82" s="104">
        <f t="shared" si="32"/>
        <v>3</v>
      </c>
      <c r="AE82" s="104">
        <f t="shared" si="32"/>
        <v>0</v>
      </c>
      <c r="AF82" s="104">
        <f t="shared" si="32"/>
        <v>1</v>
      </c>
      <c r="AG82" s="104">
        <f t="shared" si="32"/>
        <v>283</v>
      </c>
      <c r="AH82" s="104">
        <f t="shared" si="32"/>
        <v>1</v>
      </c>
      <c r="AI82" s="104">
        <f t="shared" si="32"/>
        <v>1</v>
      </c>
      <c r="AJ82" s="104"/>
    </row>
    <row r="83" spans="1:36" s="103" customFormat="1">
      <c r="A83" s="99"/>
      <c r="B83" s="100"/>
      <c r="C83" s="101"/>
      <c r="D83" s="101"/>
      <c r="E83" s="101"/>
      <c r="F83" s="101"/>
      <c r="G83" s="101"/>
      <c r="H83" s="101"/>
      <c r="I83" s="25"/>
      <c r="J83" s="101"/>
      <c r="K83" s="101"/>
      <c r="L83" s="101"/>
      <c r="M83" s="101"/>
      <c r="N83" s="25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25"/>
      <c r="Z83" s="101"/>
      <c r="AA83" s="101"/>
      <c r="AB83" s="25"/>
      <c r="AC83" s="101"/>
      <c r="AD83" s="101"/>
      <c r="AE83" s="101"/>
      <c r="AF83" s="101"/>
      <c r="AG83" s="101"/>
      <c r="AH83" s="101"/>
      <c r="AI83" s="101"/>
      <c r="AJ83" s="101"/>
    </row>
    <row r="84" spans="1:36" s="103" customFormat="1">
      <c r="A84" s="99">
        <v>2007</v>
      </c>
      <c r="B84" s="100" t="s">
        <v>191</v>
      </c>
      <c r="C84" s="101">
        <f t="shared" ref="C84:C87" si="33">SUM(F84:H84)</f>
        <v>10</v>
      </c>
      <c r="D84" s="102">
        <f>C84/$C$217</f>
        <v>1.7382235355466714E-3</v>
      </c>
      <c r="E84" s="101"/>
      <c r="F84" s="101">
        <v>0</v>
      </c>
      <c r="G84" s="101">
        <v>0</v>
      </c>
      <c r="H84" s="101">
        <v>10</v>
      </c>
      <c r="I84" s="25"/>
      <c r="J84" s="101">
        <v>0</v>
      </c>
      <c r="K84" s="101">
        <v>10</v>
      </c>
      <c r="L84" s="101">
        <v>0</v>
      </c>
      <c r="M84" s="101">
        <v>0</v>
      </c>
      <c r="N84" s="25"/>
      <c r="O84" s="101">
        <v>0</v>
      </c>
      <c r="P84" s="101">
        <v>0</v>
      </c>
      <c r="Q84" s="101">
        <v>0</v>
      </c>
      <c r="R84" s="101">
        <v>0</v>
      </c>
      <c r="S84" s="101">
        <v>0</v>
      </c>
      <c r="T84" s="101">
        <v>0</v>
      </c>
      <c r="U84" s="101">
        <v>3</v>
      </c>
      <c r="V84" s="101">
        <v>0</v>
      </c>
      <c r="W84" s="101">
        <v>7</v>
      </c>
      <c r="X84" s="101">
        <v>0</v>
      </c>
      <c r="Y84" s="25"/>
      <c r="Z84" s="101">
        <v>10</v>
      </c>
      <c r="AA84" s="101">
        <v>0</v>
      </c>
      <c r="AB84" s="25"/>
      <c r="AC84" s="101">
        <v>0</v>
      </c>
      <c r="AD84" s="101">
        <v>0</v>
      </c>
      <c r="AE84" s="101">
        <v>0</v>
      </c>
      <c r="AF84" s="101">
        <v>0</v>
      </c>
      <c r="AG84" s="101">
        <v>7</v>
      </c>
      <c r="AH84" s="101">
        <v>3</v>
      </c>
      <c r="AI84" s="101">
        <v>0</v>
      </c>
      <c r="AJ84" s="101"/>
    </row>
    <row r="85" spans="1:36" s="103" customFormat="1">
      <c r="A85" s="99">
        <v>2008</v>
      </c>
      <c r="B85" s="100" t="s">
        <v>191</v>
      </c>
      <c r="C85" s="101">
        <f t="shared" si="33"/>
        <v>11</v>
      </c>
      <c r="D85" s="102">
        <f>C85/$C$221</f>
        <v>2.004008016032064E-3</v>
      </c>
      <c r="E85" s="101"/>
      <c r="F85" s="101">
        <v>0</v>
      </c>
      <c r="G85" s="101">
        <v>1</v>
      </c>
      <c r="H85" s="101">
        <v>10</v>
      </c>
      <c r="I85" s="25"/>
      <c r="J85" s="101">
        <v>7</v>
      </c>
      <c r="K85" s="101">
        <v>4</v>
      </c>
      <c r="L85" s="101">
        <v>0</v>
      </c>
      <c r="M85" s="101">
        <v>0</v>
      </c>
      <c r="N85" s="25"/>
      <c r="O85" s="101">
        <v>0</v>
      </c>
      <c r="P85" s="101">
        <v>0</v>
      </c>
      <c r="Q85" s="101">
        <v>0</v>
      </c>
      <c r="R85" s="101">
        <v>0</v>
      </c>
      <c r="S85" s="101">
        <v>0</v>
      </c>
      <c r="T85" s="101">
        <v>0</v>
      </c>
      <c r="U85" s="101">
        <v>3</v>
      </c>
      <c r="V85" s="101">
        <v>0</v>
      </c>
      <c r="W85" s="101">
        <v>8</v>
      </c>
      <c r="X85" s="101">
        <v>0</v>
      </c>
      <c r="Y85" s="25"/>
      <c r="Z85" s="101">
        <v>11</v>
      </c>
      <c r="AA85" s="101">
        <v>0</v>
      </c>
      <c r="AB85" s="25"/>
      <c r="AC85" s="101">
        <v>0</v>
      </c>
      <c r="AD85" s="101">
        <v>0</v>
      </c>
      <c r="AE85" s="101">
        <v>1</v>
      </c>
      <c r="AF85" s="101">
        <v>0</v>
      </c>
      <c r="AG85" s="101">
        <v>7</v>
      </c>
      <c r="AH85" s="101">
        <v>3</v>
      </c>
      <c r="AI85" s="101">
        <v>0</v>
      </c>
      <c r="AJ85" s="101"/>
    </row>
    <row r="86" spans="1:36" s="103" customFormat="1">
      <c r="A86" s="99">
        <v>2009</v>
      </c>
      <c r="B86" s="100" t="s">
        <v>191</v>
      </c>
      <c r="C86" s="101">
        <f t="shared" si="33"/>
        <v>11</v>
      </c>
      <c r="D86" s="102">
        <f>C86/$C$225</f>
        <v>2.05799812909261E-3</v>
      </c>
      <c r="E86" s="101"/>
      <c r="F86" s="101">
        <v>0</v>
      </c>
      <c r="G86" s="101">
        <v>1</v>
      </c>
      <c r="H86" s="101">
        <v>10</v>
      </c>
      <c r="I86" s="25"/>
      <c r="J86" s="101">
        <v>0</v>
      </c>
      <c r="K86" s="101">
        <v>8</v>
      </c>
      <c r="L86" s="101">
        <v>1</v>
      </c>
      <c r="M86" s="101">
        <v>2</v>
      </c>
      <c r="N86" s="25"/>
      <c r="O86" s="101">
        <v>0</v>
      </c>
      <c r="P86" s="101">
        <v>0</v>
      </c>
      <c r="Q86" s="101">
        <v>0</v>
      </c>
      <c r="R86" s="101">
        <v>0</v>
      </c>
      <c r="S86" s="101">
        <v>0</v>
      </c>
      <c r="T86" s="101">
        <v>0</v>
      </c>
      <c r="U86" s="101">
        <v>1</v>
      </c>
      <c r="V86" s="101">
        <v>3</v>
      </c>
      <c r="W86" s="101">
        <v>7</v>
      </c>
      <c r="X86" s="101">
        <v>0</v>
      </c>
      <c r="Y86" s="25"/>
      <c r="Z86" s="101">
        <v>10</v>
      </c>
      <c r="AA86" s="101">
        <v>1</v>
      </c>
      <c r="AB86" s="25"/>
      <c r="AC86" s="25">
        <v>0</v>
      </c>
      <c r="AD86" s="25">
        <v>0</v>
      </c>
      <c r="AE86" s="25">
        <v>0</v>
      </c>
      <c r="AF86" s="25">
        <v>0</v>
      </c>
      <c r="AG86" s="25">
        <v>9</v>
      </c>
      <c r="AH86" s="25">
        <v>0</v>
      </c>
      <c r="AI86" s="25">
        <v>2</v>
      </c>
      <c r="AJ86" s="101"/>
    </row>
    <row r="87" spans="1:36" s="103" customFormat="1">
      <c r="A87" s="99">
        <v>2010</v>
      </c>
      <c r="B87" s="100" t="s">
        <v>191</v>
      </c>
      <c r="C87" s="101">
        <f t="shared" si="33"/>
        <v>39</v>
      </c>
      <c r="D87" s="102">
        <f>C87/$C$229</f>
        <v>8.9408528198074277E-3</v>
      </c>
      <c r="E87" s="101"/>
      <c r="F87" s="101">
        <v>0</v>
      </c>
      <c r="G87" s="101">
        <v>10</v>
      </c>
      <c r="H87" s="101">
        <v>29</v>
      </c>
      <c r="I87" s="101"/>
      <c r="J87" s="101">
        <v>3</v>
      </c>
      <c r="K87" s="101">
        <v>35</v>
      </c>
      <c r="L87" s="101">
        <v>0</v>
      </c>
      <c r="M87" s="101">
        <v>1</v>
      </c>
      <c r="N87" s="101"/>
      <c r="O87" s="101">
        <v>0</v>
      </c>
      <c r="P87" s="101">
        <v>2</v>
      </c>
      <c r="Q87" s="101">
        <v>0</v>
      </c>
      <c r="R87" s="101">
        <v>0</v>
      </c>
      <c r="S87" s="101">
        <v>0</v>
      </c>
      <c r="T87" s="101">
        <v>0</v>
      </c>
      <c r="U87" s="101">
        <v>1</v>
      </c>
      <c r="V87" s="101">
        <v>0</v>
      </c>
      <c r="W87" s="101">
        <v>31</v>
      </c>
      <c r="X87" s="101">
        <v>5</v>
      </c>
      <c r="Y87" s="101"/>
      <c r="Z87" s="101">
        <v>39</v>
      </c>
      <c r="AA87" s="101">
        <v>0</v>
      </c>
      <c r="AB87" s="101"/>
      <c r="AC87" s="101">
        <v>1</v>
      </c>
      <c r="AD87" s="101">
        <v>6</v>
      </c>
      <c r="AE87" s="101">
        <v>0</v>
      </c>
      <c r="AF87" s="101">
        <v>0</v>
      </c>
      <c r="AG87" s="101">
        <v>30</v>
      </c>
      <c r="AH87" s="101">
        <v>0</v>
      </c>
      <c r="AI87" s="101">
        <v>2</v>
      </c>
      <c r="AJ87" s="101"/>
    </row>
    <row r="88" spans="1:36" s="103" customFormat="1" ht="3.95" customHeight="1">
      <c r="A88" s="99"/>
      <c r="B88" s="100"/>
      <c r="C88" s="32"/>
      <c r="D88" s="41"/>
      <c r="E88" s="101"/>
      <c r="F88" s="32"/>
      <c r="G88" s="32"/>
      <c r="H88" s="32"/>
      <c r="I88" s="25"/>
      <c r="J88" s="32"/>
      <c r="K88" s="32"/>
      <c r="L88" s="32"/>
      <c r="M88" s="32"/>
      <c r="N88" s="25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25"/>
      <c r="Z88" s="32"/>
      <c r="AA88" s="32"/>
      <c r="AB88" s="25"/>
      <c r="AC88" s="32"/>
      <c r="AD88" s="32"/>
      <c r="AE88" s="32"/>
      <c r="AF88" s="32"/>
      <c r="AG88" s="32"/>
      <c r="AH88" s="32"/>
      <c r="AI88" s="32"/>
      <c r="AJ88" s="101"/>
    </row>
    <row r="89" spans="1:36" s="106" customFormat="1">
      <c r="A89" s="127" t="str">
        <f>"  Total "&amp;B87</f>
        <v xml:space="preserve">  Total ARFF Small Twin Agent</v>
      </c>
      <c r="B89" s="127"/>
      <c r="C89" s="104">
        <f>SUM(C84:C88)</f>
        <v>71</v>
      </c>
      <c r="D89" s="105">
        <f>C89/$C$234</f>
        <v>3.3891832545706237E-3</v>
      </c>
      <c r="E89" s="104"/>
      <c r="F89" s="104">
        <f>SUM(F84:F88)</f>
        <v>0</v>
      </c>
      <c r="G89" s="104">
        <f>SUM(G84:G88)</f>
        <v>12</v>
      </c>
      <c r="H89" s="104">
        <f>SUM(H84:H88)</f>
        <v>59</v>
      </c>
      <c r="I89" s="51"/>
      <c r="J89" s="104">
        <f>SUM(J84:J88)</f>
        <v>10</v>
      </c>
      <c r="K89" s="104">
        <f>SUM(K84:K88)</f>
        <v>57</v>
      </c>
      <c r="L89" s="104">
        <f>SUM(L84:L88)</f>
        <v>1</v>
      </c>
      <c r="M89" s="104">
        <f>SUM(M84:M88)</f>
        <v>3</v>
      </c>
      <c r="N89" s="51"/>
      <c r="O89" s="104">
        <f t="shared" ref="O89:X89" si="34">SUM(O84:O88)</f>
        <v>0</v>
      </c>
      <c r="P89" s="104">
        <f t="shared" si="34"/>
        <v>2</v>
      </c>
      <c r="Q89" s="104">
        <f t="shared" si="34"/>
        <v>0</v>
      </c>
      <c r="R89" s="104">
        <f t="shared" si="34"/>
        <v>0</v>
      </c>
      <c r="S89" s="104">
        <f t="shared" si="34"/>
        <v>0</v>
      </c>
      <c r="T89" s="104">
        <f t="shared" si="34"/>
        <v>0</v>
      </c>
      <c r="U89" s="104">
        <f t="shared" si="34"/>
        <v>8</v>
      </c>
      <c r="V89" s="104">
        <f t="shared" si="34"/>
        <v>3</v>
      </c>
      <c r="W89" s="104">
        <f t="shared" si="34"/>
        <v>53</v>
      </c>
      <c r="X89" s="104">
        <f t="shared" si="34"/>
        <v>5</v>
      </c>
      <c r="Y89" s="51"/>
      <c r="Z89" s="104">
        <f>SUM(Z84:Z88)</f>
        <v>70</v>
      </c>
      <c r="AA89" s="104">
        <f>SUM(AA84:AA88)</f>
        <v>1</v>
      </c>
      <c r="AB89" s="51"/>
      <c r="AC89" s="104">
        <f t="shared" ref="AC89:AI89" si="35">SUM(AC84:AC88)</f>
        <v>1</v>
      </c>
      <c r="AD89" s="104">
        <f t="shared" si="35"/>
        <v>6</v>
      </c>
      <c r="AE89" s="104">
        <f t="shared" si="35"/>
        <v>1</v>
      </c>
      <c r="AF89" s="104">
        <f t="shared" si="35"/>
        <v>0</v>
      </c>
      <c r="AG89" s="104">
        <f t="shared" si="35"/>
        <v>53</v>
      </c>
      <c r="AH89" s="104">
        <f t="shared" si="35"/>
        <v>6</v>
      </c>
      <c r="AI89" s="104">
        <f t="shared" si="35"/>
        <v>4</v>
      </c>
      <c r="AJ89" s="104"/>
    </row>
    <row r="90" spans="1:36" s="103" customFormat="1">
      <c r="A90" s="99"/>
      <c r="B90" s="100"/>
      <c r="C90" s="101"/>
      <c r="D90" s="101"/>
      <c r="E90" s="101"/>
      <c r="F90" s="101"/>
      <c r="G90" s="101"/>
      <c r="H90" s="101"/>
      <c r="I90" s="25"/>
      <c r="J90" s="101"/>
      <c r="K90" s="101"/>
      <c r="L90" s="101"/>
      <c r="M90" s="101"/>
      <c r="N90" s="25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25"/>
      <c r="Z90" s="101"/>
      <c r="AA90" s="101"/>
      <c r="AB90" s="25"/>
      <c r="AC90" s="101"/>
      <c r="AD90" s="101"/>
      <c r="AE90" s="101"/>
      <c r="AF90" s="101"/>
      <c r="AG90" s="101"/>
      <c r="AH90" s="101"/>
      <c r="AI90" s="101"/>
      <c r="AJ90" s="101"/>
    </row>
    <row r="91" spans="1:36" s="103" customFormat="1">
      <c r="A91" s="99">
        <v>2007</v>
      </c>
      <c r="B91" s="100" t="s">
        <v>192</v>
      </c>
      <c r="C91" s="101">
        <f t="shared" ref="C91:C94" si="36">SUM(F91:H91)</f>
        <v>214</v>
      </c>
      <c r="D91" s="42">
        <f>C91/$C$217</f>
        <v>3.7197983660698763E-2</v>
      </c>
      <c r="E91" s="101"/>
      <c r="F91" s="101">
        <v>1</v>
      </c>
      <c r="G91" s="101">
        <v>3</v>
      </c>
      <c r="H91" s="101">
        <v>210</v>
      </c>
      <c r="I91" s="25"/>
      <c r="J91" s="101">
        <v>5</v>
      </c>
      <c r="K91" s="101">
        <v>207</v>
      </c>
      <c r="L91" s="101">
        <v>0</v>
      </c>
      <c r="M91" s="101">
        <v>2</v>
      </c>
      <c r="N91" s="25"/>
      <c r="O91" s="101">
        <v>0</v>
      </c>
      <c r="P91" s="101">
        <v>0</v>
      </c>
      <c r="Q91" s="101">
        <v>0</v>
      </c>
      <c r="R91" s="101">
        <v>0</v>
      </c>
      <c r="S91" s="101">
        <v>0</v>
      </c>
      <c r="T91" s="101">
        <v>0</v>
      </c>
      <c r="U91" s="101">
        <v>13</v>
      </c>
      <c r="V91" s="101">
        <v>0</v>
      </c>
      <c r="W91" s="101">
        <v>110</v>
      </c>
      <c r="X91" s="101">
        <v>91</v>
      </c>
      <c r="Y91" s="25"/>
      <c r="Z91" s="101">
        <v>212</v>
      </c>
      <c r="AA91" s="101">
        <v>2</v>
      </c>
      <c r="AB91" s="25"/>
      <c r="AC91" s="101">
        <v>38</v>
      </c>
      <c r="AD91" s="101">
        <v>100</v>
      </c>
      <c r="AE91" s="101">
        <v>16</v>
      </c>
      <c r="AF91" s="101">
        <v>0</v>
      </c>
      <c r="AG91" s="101">
        <v>0</v>
      </c>
      <c r="AH91" s="101">
        <v>8</v>
      </c>
      <c r="AI91" s="101">
        <v>52</v>
      </c>
      <c r="AJ91" s="101"/>
    </row>
    <row r="92" spans="1:36" s="103" customFormat="1">
      <c r="A92" s="99">
        <v>2008</v>
      </c>
      <c r="B92" s="100" t="s">
        <v>192</v>
      </c>
      <c r="C92" s="101">
        <f t="shared" si="36"/>
        <v>192</v>
      </c>
      <c r="D92" s="42">
        <f>C92/$C$221</f>
        <v>3.497904900710512E-2</v>
      </c>
      <c r="E92" s="101"/>
      <c r="F92" s="101">
        <v>3</v>
      </c>
      <c r="G92" s="101">
        <v>2</v>
      </c>
      <c r="H92" s="101">
        <v>187</v>
      </c>
      <c r="I92" s="25"/>
      <c r="J92" s="101">
        <v>32</v>
      </c>
      <c r="K92" s="101">
        <v>157</v>
      </c>
      <c r="L92" s="101">
        <v>2</v>
      </c>
      <c r="M92" s="101">
        <v>1</v>
      </c>
      <c r="N92" s="25"/>
      <c r="O92" s="101">
        <v>0</v>
      </c>
      <c r="P92" s="101">
        <v>0</v>
      </c>
      <c r="Q92" s="101">
        <v>0</v>
      </c>
      <c r="R92" s="101">
        <v>0</v>
      </c>
      <c r="S92" s="101">
        <v>0</v>
      </c>
      <c r="T92" s="101">
        <v>0</v>
      </c>
      <c r="U92" s="101">
        <v>30</v>
      </c>
      <c r="V92" s="101">
        <v>23</v>
      </c>
      <c r="W92" s="101">
        <v>71</v>
      </c>
      <c r="X92" s="101">
        <v>68</v>
      </c>
      <c r="Y92" s="25"/>
      <c r="Z92" s="101">
        <v>191</v>
      </c>
      <c r="AA92" s="101">
        <v>1</v>
      </c>
      <c r="AB92" s="25"/>
      <c r="AC92" s="101">
        <v>30</v>
      </c>
      <c r="AD92" s="101">
        <v>90</v>
      </c>
      <c r="AE92" s="101">
        <v>23</v>
      </c>
      <c r="AF92" s="101">
        <v>0</v>
      </c>
      <c r="AG92" s="101">
        <v>1</v>
      </c>
      <c r="AH92" s="101">
        <v>5</v>
      </c>
      <c r="AI92" s="101">
        <v>43</v>
      </c>
      <c r="AJ92" s="101"/>
    </row>
    <row r="93" spans="1:36" s="103" customFormat="1">
      <c r="A93" s="99">
        <v>2009</v>
      </c>
      <c r="B93" s="100" t="s">
        <v>192</v>
      </c>
      <c r="C93" s="101">
        <f t="shared" si="36"/>
        <v>193</v>
      </c>
      <c r="D93" s="42">
        <f>C93/$C$225</f>
        <v>3.6108512628624884E-2</v>
      </c>
      <c r="E93" s="101"/>
      <c r="F93" s="101">
        <v>1</v>
      </c>
      <c r="G93" s="101">
        <v>3</v>
      </c>
      <c r="H93" s="101">
        <v>189</v>
      </c>
      <c r="I93" s="25"/>
      <c r="J93" s="101">
        <v>12</v>
      </c>
      <c r="K93" s="101">
        <v>180</v>
      </c>
      <c r="L93" s="101">
        <v>0</v>
      </c>
      <c r="M93" s="101">
        <v>1</v>
      </c>
      <c r="N93" s="25"/>
      <c r="O93" s="101">
        <v>2</v>
      </c>
      <c r="P93" s="101">
        <v>0</v>
      </c>
      <c r="Q93" s="101">
        <v>0</v>
      </c>
      <c r="R93" s="101">
        <v>0</v>
      </c>
      <c r="S93" s="101">
        <v>0</v>
      </c>
      <c r="T93" s="101">
        <v>0</v>
      </c>
      <c r="U93" s="101">
        <v>7</v>
      </c>
      <c r="V93" s="101">
        <v>24</v>
      </c>
      <c r="W93" s="101">
        <v>158</v>
      </c>
      <c r="X93" s="101">
        <v>2</v>
      </c>
      <c r="Y93" s="25"/>
      <c r="Z93" s="101">
        <v>192</v>
      </c>
      <c r="AA93" s="101">
        <v>1</v>
      </c>
      <c r="AB93" s="25"/>
      <c r="AC93" s="25">
        <v>7</v>
      </c>
      <c r="AD93" s="25">
        <v>43</v>
      </c>
      <c r="AE93" s="25">
        <v>1</v>
      </c>
      <c r="AF93" s="25">
        <v>0</v>
      </c>
      <c r="AG93" s="25">
        <v>0</v>
      </c>
      <c r="AH93" s="25">
        <v>116</v>
      </c>
      <c r="AI93" s="25">
        <v>26</v>
      </c>
      <c r="AJ93" s="101"/>
    </row>
    <row r="94" spans="1:36" s="103" customFormat="1">
      <c r="A94" s="99">
        <v>2010</v>
      </c>
      <c r="B94" s="100" t="s">
        <v>192</v>
      </c>
      <c r="C94" s="101">
        <f t="shared" si="36"/>
        <v>149</v>
      </c>
      <c r="D94" s="42">
        <f>C94/$C$229</f>
        <v>3.4158642824392481E-2</v>
      </c>
      <c r="E94" s="101"/>
      <c r="F94" s="101">
        <v>2</v>
      </c>
      <c r="G94" s="101">
        <v>3</v>
      </c>
      <c r="H94" s="101">
        <v>144</v>
      </c>
      <c r="I94" s="101"/>
      <c r="J94" s="101">
        <v>14</v>
      </c>
      <c r="K94" s="101">
        <v>132</v>
      </c>
      <c r="L94" s="101">
        <v>1</v>
      </c>
      <c r="M94" s="101">
        <v>2</v>
      </c>
      <c r="N94" s="101"/>
      <c r="O94" s="101">
        <v>0</v>
      </c>
      <c r="P94" s="101">
        <v>14</v>
      </c>
      <c r="Q94" s="101">
        <v>0</v>
      </c>
      <c r="R94" s="101">
        <v>0</v>
      </c>
      <c r="S94" s="101">
        <v>2</v>
      </c>
      <c r="T94" s="101">
        <v>0</v>
      </c>
      <c r="U94" s="101">
        <v>10</v>
      </c>
      <c r="V94" s="101">
        <v>0</v>
      </c>
      <c r="W94" s="101">
        <v>74</v>
      </c>
      <c r="X94" s="101">
        <v>49</v>
      </c>
      <c r="Y94" s="101"/>
      <c r="Z94" s="101">
        <v>148</v>
      </c>
      <c r="AA94" s="101">
        <v>1</v>
      </c>
      <c r="AB94" s="101"/>
      <c r="AC94" s="101">
        <v>29</v>
      </c>
      <c r="AD94" s="101">
        <v>67</v>
      </c>
      <c r="AE94" s="101">
        <v>1</v>
      </c>
      <c r="AF94" s="101">
        <v>0</v>
      </c>
      <c r="AG94" s="101">
        <v>1</v>
      </c>
      <c r="AH94" s="101">
        <v>38</v>
      </c>
      <c r="AI94" s="101">
        <v>13</v>
      </c>
      <c r="AJ94" s="101"/>
    </row>
    <row r="95" spans="1:36" s="103" customFormat="1" ht="3.95" customHeight="1">
      <c r="A95" s="99"/>
      <c r="B95" s="100"/>
      <c r="C95" s="32"/>
      <c r="D95" s="41"/>
      <c r="E95" s="101"/>
      <c r="F95" s="32"/>
      <c r="G95" s="32"/>
      <c r="H95" s="32"/>
      <c r="I95" s="25"/>
      <c r="J95" s="32"/>
      <c r="K95" s="32"/>
      <c r="L95" s="32"/>
      <c r="M95" s="32"/>
      <c r="N95" s="25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25"/>
      <c r="Z95" s="32"/>
      <c r="AA95" s="32"/>
      <c r="AB95" s="25"/>
      <c r="AC95" s="32"/>
      <c r="AD95" s="32"/>
      <c r="AE95" s="32"/>
      <c r="AF95" s="32"/>
      <c r="AG95" s="32"/>
      <c r="AH95" s="32"/>
      <c r="AI95" s="32"/>
      <c r="AJ95" s="101"/>
    </row>
    <row r="96" spans="1:36" s="106" customFormat="1">
      <c r="A96" s="127" t="str">
        <f>"  Total "&amp;B94</f>
        <v xml:space="preserve">  Total Brush Trucks (1906) NFPA</v>
      </c>
      <c r="B96" s="127"/>
      <c r="C96" s="104">
        <f>SUM(C91:C95)</f>
        <v>748</v>
      </c>
      <c r="D96" s="107">
        <f>C96/$C$234</f>
        <v>3.5705761611532771E-2</v>
      </c>
      <c r="E96" s="104"/>
      <c r="F96" s="104">
        <f>SUM(F91:F95)</f>
        <v>7</v>
      </c>
      <c r="G96" s="104">
        <f>SUM(G91:G95)</f>
        <v>11</v>
      </c>
      <c r="H96" s="104">
        <f>SUM(H91:H95)</f>
        <v>730</v>
      </c>
      <c r="I96" s="51"/>
      <c r="J96" s="104">
        <f>SUM(J91:J95)</f>
        <v>63</v>
      </c>
      <c r="K96" s="104">
        <f>SUM(K91:K95)</f>
        <v>676</v>
      </c>
      <c r="L96" s="104">
        <f>SUM(L91:L95)</f>
        <v>3</v>
      </c>
      <c r="M96" s="104">
        <f>SUM(M91:M95)</f>
        <v>6</v>
      </c>
      <c r="N96" s="51"/>
      <c r="O96" s="104">
        <f t="shared" ref="O96:X96" si="37">SUM(O91:O95)</f>
        <v>2</v>
      </c>
      <c r="P96" s="104">
        <f t="shared" si="37"/>
        <v>14</v>
      </c>
      <c r="Q96" s="104">
        <f t="shared" si="37"/>
        <v>0</v>
      </c>
      <c r="R96" s="104">
        <f t="shared" si="37"/>
        <v>0</v>
      </c>
      <c r="S96" s="104">
        <f t="shared" si="37"/>
        <v>2</v>
      </c>
      <c r="T96" s="104">
        <f t="shared" si="37"/>
        <v>0</v>
      </c>
      <c r="U96" s="104">
        <f t="shared" si="37"/>
        <v>60</v>
      </c>
      <c r="V96" s="104">
        <f t="shared" si="37"/>
        <v>47</v>
      </c>
      <c r="W96" s="104">
        <f t="shared" si="37"/>
        <v>413</v>
      </c>
      <c r="X96" s="104">
        <f t="shared" si="37"/>
        <v>210</v>
      </c>
      <c r="Y96" s="51"/>
      <c r="Z96" s="104">
        <f>SUM(Z91:Z95)</f>
        <v>743</v>
      </c>
      <c r="AA96" s="104">
        <f>SUM(AA91:AA95)</f>
        <v>5</v>
      </c>
      <c r="AB96" s="51"/>
      <c r="AC96" s="104">
        <f t="shared" ref="AC96:AI96" si="38">SUM(AC91:AC95)</f>
        <v>104</v>
      </c>
      <c r="AD96" s="104">
        <f t="shared" si="38"/>
        <v>300</v>
      </c>
      <c r="AE96" s="104">
        <f t="shared" si="38"/>
        <v>41</v>
      </c>
      <c r="AF96" s="104">
        <f t="shared" si="38"/>
        <v>0</v>
      </c>
      <c r="AG96" s="104">
        <f t="shared" si="38"/>
        <v>2</v>
      </c>
      <c r="AH96" s="104">
        <f t="shared" si="38"/>
        <v>167</v>
      </c>
      <c r="AI96" s="104">
        <f t="shared" si="38"/>
        <v>134</v>
      </c>
      <c r="AJ96" s="104"/>
    </row>
    <row r="97" spans="1:36" s="103" customFormat="1">
      <c r="A97" s="99"/>
      <c r="B97" s="100"/>
      <c r="C97" s="101"/>
      <c r="D97" s="101"/>
      <c r="E97" s="101"/>
      <c r="F97" s="101"/>
      <c r="G97" s="101"/>
      <c r="H97" s="101"/>
      <c r="I97" s="25"/>
      <c r="J97" s="101"/>
      <c r="K97" s="101"/>
      <c r="L97" s="101"/>
      <c r="M97" s="101"/>
      <c r="N97" s="25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25"/>
      <c r="Z97" s="101"/>
      <c r="AA97" s="101"/>
      <c r="AB97" s="25"/>
      <c r="AC97" s="101"/>
      <c r="AD97" s="101"/>
      <c r="AE97" s="101"/>
      <c r="AF97" s="101"/>
      <c r="AG97" s="101"/>
      <c r="AH97" s="101"/>
      <c r="AI97" s="101"/>
      <c r="AJ97" s="101"/>
    </row>
    <row r="98" spans="1:36" s="103" customFormat="1">
      <c r="A98" s="99">
        <v>2007</v>
      </c>
      <c r="B98" s="100" t="s">
        <v>193</v>
      </c>
      <c r="C98" s="101">
        <f t="shared" ref="C98:C101" si="39">SUM(F98:H98)</f>
        <v>21</v>
      </c>
      <c r="D98" s="102">
        <f>C98/$C$217</f>
        <v>3.6502694246480097E-3</v>
      </c>
      <c r="E98" s="101"/>
      <c r="F98" s="101">
        <v>2</v>
      </c>
      <c r="G98" s="101">
        <v>0</v>
      </c>
      <c r="H98" s="101">
        <v>19</v>
      </c>
      <c r="I98" s="25"/>
      <c r="J98" s="101">
        <v>1</v>
      </c>
      <c r="K98" s="101">
        <v>20</v>
      </c>
      <c r="L98" s="101">
        <v>0</v>
      </c>
      <c r="M98" s="101">
        <v>0</v>
      </c>
      <c r="N98" s="25"/>
      <c r="O98" s="101">
        <v>0</v>
      </c>
      <c r="P98" s="101">
        <v>0</v>
      </c>
      <c r="Q98" s="101">
        <v>0</v>
      </c>
      <c r="R98" s="101">
        <v>0</v>
      </c>
      <c r="S98" s="101">
        <v>0</v>
      </c>
      <c r="T98" s="101">
        <v>0</v>
      </c>
      <c r="U98" s="101">
        <v>2</v>
      </c>
      <c r="V98" s="101">
        <v>1</v>
      </c>
      <c r="W98" s="101">
        <v>5</v>
      </c>
      <c r="X98" s="101">
        <v>13</v>
      </c>
      <c r="Y98" s="25"/>
      <c r="Z98" s="101">
        <v>21</v>
      </c>
      <c r="AA98" s="101">
        <v>0</v>
      </c>
      <c r="AB98" s="25"/>
      <c r="AC98" s="101">
        <v>7</v>
      </c>
      <c r="AD98" s="101">
        <v>6</v>
      </c>
      <c r="AE98" s="101">
        <v>0</v>
      </c>
      <c r="AF98" s="101">
        <v>0</v>
      </c>
      <c r="AG98" s="101">
        <v>0</v>
      </c>
      <c r="AH98" s="101">
        <v>0</v>
      </c>
      <c r="AI98" s="101">
        <v>8</v>
      </c>
      <c r="AJ98" s="101"/>
    </row>
    <row r="99" spans="1:36" s="103" customFormat="1">
      <c r="A99" s="99">
        <v>2008</v>
      </c>
      <c r="B99" s="100" t="s">
        <v>193</v>
      </c>
      <c r="C99" s="101">
        <f t="shared" si="39"/>
        <v>20</v>
      </c>
      <c r="D99" s="102">
        <f>C99/$C$221</f>
        <v>3.6436509382401167E-3</v>
      </c>
      <c r="E99" s="101"/>
      <c r="F99" s="101">
        <v>1</v>
      </c>
      <c r="G99" s="101">
        <v>0</v>
      </c>
      <c r="H99" s="101">
        <v>19</v>
      </c>
      <c r="I99" s="25"/>
      <c r="J99" s="101">
        <v>0</v>
      </c>
      <c r="K99" s="101">
        <v>20</v>
      </c>
      <c r="L99" s="101">
        <v>0</v>
      </c>
      <c r="M99" s="101">
        <v>0</v>
      </c>
      <c r="N99" s="25"/>
      <c r="O99" s="101">
        <v>0</v>
      </c>
      <c r="P99" s="101">
        <v>0</v>
      </c>
      <c r="Q99" s="101">
        <v>0</v>
      </c>
      <c r="R99" s="101">
        <v>0</v>
      </c>
      <c r="S99" s="101">
        <v>0</v>
      </c>
      <c r="T99" s="101">
        <v>0</v>
      </c>
      <c r="U99" s="101">
        <v>0</v>
      </c>
      <c r="V99" s="101">
        <v>2</v>
      </c>
      <c r="W99" s="101">
        <v>10</v>
      </c>
      <c r="X99" s="101">
        <v>8</v>
      </c>
      <c r="Y99" s="25"/>
      <c r="Z99" s="101">
        <v>20</v>
      </c>
      <c r="AA99" s="101">
        <v>0</v>
      </c>
      <c r="AB99" s="25"/>
      <c r="AC99" s="101">
        <v>2</v>
      </c>
      <c r="AD99" s="101">
        <v>11</v>
      </c>
      <c r="AE99" s="101">
        <v>0</v>
      </c>
      <c r="AF99" s="101">
        <v>0</v>
      </c>
      <c r="AG99" s="101">
        <v>0</v>
      </c>
      <c r="AH99" s="101">
        <v>1</v>
      </c>
      <c r="AI99" s="101">
        <v>6</v>
      </c>
      <c r="AJ99" s="101"/>
    </row>
    <row r="100" spans="1:36" s="103" customFormat="1">
      <c r="A100" s="99">
        <v>2009</v>
      </c>
      <c r="B100" s="100" t="s">
        <v>193</v>
      </c>
      <c r="C100" s="101">
        <f t="shared" si="39"/>
        <v>17</v>
      </c>
      <c r="D100" s="102">
        <f>C100/$C$225</f>
        <v>3.1805425631431243E-3</v>
      </c>
      <c r="E100" s="101"/>
      <c r="F100" s="101">
        <v>0</v>
      </c>
      <c r="G100" s="101">
        <v>0</v>
      </c>
      <c r="H100" s="101">
        <v>17</v>
      </c>
      <c r="I100" s="25"/>
      <c r="J100" s="101">
        <v>1</v>
      </c>
      <c r="K100" s="101">
        <v>16</v>
      </c>
      <c r="L100" s="101">
        <v>0</v>
      </c>
      <c r="M100" s="101">
        <v>0</v>
      </c>
      <c r="N100" s="25"/>
      <c r="O100" s="101">
        <v>0</v>
      </c>
      <c r="P100" s="101">
        <v>1</v>
      </c>
      <c r="Q100" s="101">
        <v>0</v>
      </c>
      <c r="R100" s="101">
        <v>0</v>
      </c>
      <c r="S100" s="101">
        <v>0</v>
      </c>
      <c r="T100" s="101">
        <v>0</v>
      </c>
      <c r="U100" s="101">
        <v>1</v>
      </c>
      <c r="V100" s="101">
        <v>8</v>
      </c>
      <c r="W100" s="101">
        <v>7</v>
      </c>
      <c r="X100" s="101">
        <v>0</v>
      </c>
      <c r="Y100" s="25"/>
      <c r="Z100" s="101">
        <v>17</v>
      </c>
      <c r="AA100" s="101">
        <v>0</v>
      </c>
      <c r="AB100" s="25"/>
      <c r="AC100" s="25">
        <v>2</v>
      </c>
      <c r="AD100" s="25">
        <v>8</v>
      </c>
      <c r="AE100" s="25">
        <v>0</v>
      </c>
      <c r="AF100" s="25">
        <v>0</v>
      </c>
      <c r="AG100" s="25">
        <v>0</v>
      </c>
      <c r="AH100" s="25">
        <v>0</v>
      </c>
      <c r="AI100" s="25">
        <v>7</v>
      </c>
      <c r="AJ100" s="101"/>
    </row>
    <row r="101" spans="1:36" s="103" customFormat="1">
      <c r="A101" s="99">
        <v>2010</v>
      </c>
      <c r="B101" s="100" t="s">
        <v>193</v>
      </c>
      <c r="C101" s="101">
        <f t="shared" si="39"/>
        <v>17</v>
      </c>
      <c r="D101" s="102">
        <f>C101/$C$229</f>
        <v>3.8972948188904172E-3</v>
      </c>
      <c r="E101" s="101"/>
      <c r="F101" s="101">
        <v>3</v>
      </c>
      <c r="G101" s="101">
        <v>0</v>
      </c>
      <c r="H101" s="101">
        <v>14</v>
      </c>
      <c r="I101" s="101"/>
      <c r="J101" s="101">
        <v>0</v>
      </c>
      <c r="K101" s="101">
        <v>17</v>
      </c>
      <c r="L101" s="101">
        <v>0</v>
      </c>
      <c r="M101" s="101">
        <v>0</v>
      </c>
      <c r="N101" s="101"/>
      <c r="O101" s="101">
        <v>0</v>
      </c>
      <c r="P101" s="101">
        <v>0</v>
      </c>
      <c r="Q101" s="101">
        <v>0</v>
      </c>
      <c r="R101" s="101">
        <v>0</v>
      </c>
      <c r="S101" s="101">
        <v>0</v>
      </c>
      <c r="T101" s="101">
        <v>0</v>
      </c>
      <c r="U101" s="101">
        <v>5</v>
      </c>
      <c r="V101" s="101">
        <v>0</v>
      </c>
      <c r="W101" s="101">
        <v>4</v>
      </c>
      <c r="X101" s="101">
        <v>8</v>
      </c>
      <c r="Y101" s="101"/>
      <c r="Z101" s="101">
        <v>17</v>
      </c>
      <c r="AA101" s="101">
        <v>0</v>
      </c>
      <c r="AB101" s="101"/>
      <c r="AC101" s="101">
        <v>6</v>
      </c>
      <c r="AD101" s="101">
        <v>7</v>
      </c>
      <c r="AE101" s="101">
        <v>0</v>
      </c>
      <c r="AF101" s="101">
        <v>0</v>
      </c>
      <c r="AG101" s="101">
        <v>0</v>
      </c>
      <c r="AH101" s="101">
        <v>2</v>
      </c>
      <c r="AI101" s="101">
        <v>2</v>
      </c>
      <c r="AJ101" s="101"/>
    </row>
    <row r="102" spans="1:36" s="103" customFormat="1" ht="3.95" customHeight="1">
      <c r="A102" s="99"/>
      <c r="B102" s="100"/>
      <c r="C102" s="32"/>
      <c r="D102" s="41"/>
      <c r="E102" s="101"/>
      <c r="F102" s="32"/>
      <c r="G102" s="32"/>
      <c r="H102" s="32"/>
      <c r="I102" s="25"/>
      <c r="J102" s="32"/>
      <c r="K102" s="32"/>
      <c r="L102" s="32"/>
      <c r="M102" s="32"/>
      <c r="N102" s="25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25"/>
      <c r="Z102" s="32"/>
      <c r="AA102" s="32"/>
      <c r="AB102" s="25"/>
      <c r="AC102" s="32"/>
      <c r="AD102" s="32"/>
      <c r="AE102" s="32"/>
      <c r="AF102" s="32"/>
      <c r="AG102" s="32"/>
      <c r="AH102" s="32"/>
      <c r="AI102" s="32"/>
      <c r="AJ102" s="101"/>
    </row>
    <row r="103" spans="1:36" s="106" customFormat="1">
      <c r="A103" s="127" t="str">
        <f>"  Total "&amp;B101</f>
        <v xml:space="preserve">  Total Brush Trucks (NON 1906) NFPA</v>
      </c>
      <c r="B103" s="127"/>
      <c r="C103" s="104">
        <f>SUM(C98:C102)</f>
        <v>75</v>
      </c>
      <c r="D103" s="105">
        <f>C103/$C$234</f>
        <v>3.5801231562365746E-3</v>
      </c>
      <c r="E103" s="104"/>
      <c r="F103" s="104">
        <f>SUM(F98:F102)</f>
        <v>6</v>
      </c>
      <c r="G103" s="104">
        <f>SUM(G98:G102)</f>
        <v>0</v>
      </c>
      <c r="H103" s="104">
        <f>SUM(H98:H102)</f>
        <v>69</v>
      </c>
      <c r="I103" s="51"/>
      <c r="J103" s="104">
        <f>SUM(J98:J102)</f>
        <v>2</v>
      </c>
      <c r="K103" s="104">
        <f>SUM(K98:K102)</f>
        <v>73</v>
      </c>
      <c r="L103" s="104">
        <f>SUM(L98:L102)</f>
        <v>0</v>
      </c>
      <c r="M103" s="104">
        <f>SUM(M98:M102)</f>
        <v>0</v>
      </c>
      <c r="N103" s="51"/>
      <c r="O103" s="104">
        <f t="shared" ref="O103:X103" si="40">SUM(O98:O102)</f>
        <v>0</v>
      </c>
      <c r="P103" s="104">
        <f t="shared" si="40"/>
        <v>1</v>
      </c>
      <c r="Q103" s="104">
        <f t="shared" si="40"/>
        <v>0</v>
      </c>
      <c r="R103" s="104">
        <f t="shared" si="40"/>
        <v>0</v>
      </c>
      <c r="S103" s="104">
        <f t="shared" si="40"/>
        <v>0</v>
      </c>
      <c r="T103" s="104">
        <f t="shared" si="40"/>
        <v>0</v>
      </c>
      <c r="U103" s="104">
        <f t="shared" si="40"/>
        <v>8</v>
      </c>
      <c r="V103" s="104">
        <f t="shared" si="40"/>
        <v>11</v>
      </c>
      <c r="W103" s="104">
        <f t="shared" si="40"/>
        <v>26</v>
      </c>
      <c r="X103" s="104">
        <f t="shared" si="40"/>
        <v>29</v>
      </c>
      <c r="Y103" s="51"/>
      <c r="Z103" s="104">
        <f>SUM(Z98:Z102)</f>
        <v>75</v>
      </c>
      <c r="AA103" s="104">
        <f>SUM(AA98:AA102)</f>
        <v>0</v>
      </c>
      <c r="AB103" s="51"/>
      <c r="AC103" s="104">
        <f t="shared" ref="AC103:AI103" si="41">SUM(AC98:AC102)</f>
        <v>17</v>
      </c>
      <c r="AD103" s="104">
        <f t="shared" si="41"/>
        <v>32</v>
      </c>
      <c r="AE103" s="104">
        <f t="shared" si="41"/>
        <v>0</v>
      </c>
      <c r="AF103" s="104">
        <f t="shared" si="41"/>
        <v>0</v>
      </c>
      <c r="AG103" s="104">
        <f t="shared" si="41"/>
        <v>0</v>
      </c>
      <c r="AH103" s="104">
        <f t="shared" si="41"/>
        <v>3</v>
      </c>
      <c r="AI103" s="104">
        <f t="shared" si="41"/>
        <v>23</v>
      </c>
      <c r="AJ103" s="104"/>
    </row>
    <row r="104" spans="1:36" s="103" customFormat="1">
      <c r="A104" s="99"/>
      <c r="B104" s="100"/>
      <c r="C104" s="101"/>
      <c r="D104" s="101"/>
      <c r="E104" s="101"/>
      <c r="F104" s="101"/>
      <c r="G104" s="101"/>
      <c r="H104" s="101"/>
      <c r="I104" s="25"/>
      <c r="J104" s="101"/>
      <c r="K104" s="101"/>
      <c r="L104" s="101"/>
      <c r="M104" s="101"/>
      <c r="N104" s="25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25"/>
      <c r="Z104" s="101"/>
      <c r="AA104" s="101"/>
      <c r="AB104" s="25"/>
      <c r="AC104" s="101"/>
      <c r="AD104" s="101"/>
      <c r="AE104" s="101"/>
      <c r="AF104" s="101"/>
      <c r="AG104" s="101"/>
      <c r="AH104" s="101"/>
      <c r="AI104" s="101"/>
      <c r="AJ104" s="101"/>
    </row>
    <row r="105" spans="1:36" s="103" customFormat="1">
      <c r="A105" s="99">
        <v>2007</v>
      </c>
      <c r="B105" s="100" t="s">
        <v>194</v>
      </c>
      <c r="C105" s="101">
        <f t="shared" ref="C105:C108" si="42">SUM(F105:H105)</f>
        <v>21</v>
      </c>
      <c r="D105" s="102">
        <f>C105/$C$217</f>
        <v>3.6502694246480097E-3</v>
      </c>
      <c r="E105" s="101"/>
      <c r="F105" s="101">
        <v>1</v>
      </c>
      <c r="G105" s="101">
        <v>0</v>
      </c>
      <c r="H105" s="101">
        <v>20</v>
      </c>
      <c r="I105" s="25"/>
      <c r="J105" s="101">
        <v>1</v>
      </c>
      <c r="K105" s="101">
        <v>0</v>
      </c>
      <c r="L105" s="101">
        <v>20</v>
      </c>
      <c r="M105" s="101">
        <v>0</v>
      </c>
      <c r="N105" s="25"/>
      <c r="O105" s="101">
        <v>0</v>
      </c>
      <c r="P105" s="101">
        <v>15</v>
      </c>
      <c r="Q105" s="101">
        <v>0</v>
      </c>
      <c r="R105" s="101">
        <v>0</v>
      </c>
      <c r="S105" s="101">
        <v>0</v>
      </c>
      <c r="T105" s="101">
        <v>0</v>
      </c>
      <c r="U105" s="101">
        <v>5</v>
      </c>
      <c r="V105" s="101">
        <v>0</v>
      </c>
      <c r="W105" s="101">
        <v>1</v>
      </c>
      <c r="X105" s="101">
        <v>0</v>
      </c>
      <c r="Y105" s="25"/>
      <c r="Z105" s="101">
        <v>3</v>
      </c>
      <c r="AA105" s="101">
        <v>18</v>
      </c>
      <c r="AB105" s="25"/>
      <c r="AC105" s="101">
        <v>1</v>
      </c>
      <c r="AD105" s="101">
        <v>0</v>
      </c>
      <c r="AE105" s="101">
        <v>1</v>
      </c>
      <c r="AF105" s="101">
        <v>0</v>
      </c>
      <c r="AG105" s="101">
        <v>0</v>
      </c>
      <c r="AH105" s="101">
        <v>0</v>
      </c>
      <c r="AI105" s="101">
        <v>19</v>
      </c>
      <c r="AJ105" s="101"/>
    </row>
    <row r="106" spans="1:36" s="103" customFormat="1">
      <c r="A106" s="99">
        <v>2008</v>
      </c>
      <c r="B106" s="100" t="s">
        <v>194</v>
      </c>
      <c r="C106" s="101">
        <f t="shared" si="42"/>
        <v>53</v>
      </c>
      <c r="D106" s="102">
        <f>C106/$C$221</f>
        <v>9.655674986336309E-3</v>
      </c>
      <c r="E106" s="101"/>
      <c r="F106" s="101">
        <v>1</v>
      </c>
      <c r="G106" s="101">
        <v>0</v>
      </c>
      <c r="H106" s="101">
        <v>52</v>
      </c>
      <c r="I106" s="25"/>
      <c r="J106" s="101">
        <v>0</v>
      </c>
      <c r="K106" s="101">
        <v>0</v>
      </c>
      <c r="L106" s="101">
        <v>53</v>
      </c>
      <c r="M106" s="101">
        <v>0</v>
      </c>
      <c r="N106" s="25"/>
      <c r="O106" s="101">
        <v>9</v>
      </c>
      <c r="P106" s="101">
        <v>27</v>
      </c>
      <c r="Q106" s="101">
        <v>0</v>
      </c>
      <c r="R106" s="101">
        <v>0</v>
      </c>
      <c r="S106" s="101">
        <v>1</v>
      </c>
      <c r="T106" s="101">
        <v>0</v>
      </c>
      <c r="U106" s="101">
        <v>16</v>
      </c>
      <c r="V106" s="101">
        <v>0</v>
      </c>
      <c r="W106" s="101">
        <v>0</v>
      </c>
      <c r="X106" s="101">
        <v>0</v>
      </c>
      <c r="Y106" s="25"/>
      <c r="Z106" s="101">
        <v>16</v>
      </c>
      <c r="AA106" s="101">
        <v>37</v>
      </c>
      <c r="AB106" s="25"/>
      <c r="AC106" s="101">
        <v>0</v>
      </c>
      <c r="AD106" s="101">
        <v>3</v>
      </c>
      <c r="AE106" s="101">
        <v>0</v>
      </c>
      <c r="AF106" s="101">
        <v>0</v>
      </c>
      <c r="AG106" s="101">
        <v>0</v>
      </c>
      <c r="AH106" s="101">
        <v>0</v>
      </c>
      <c r="AI106" s="101">
        <v>50</v>
      </c>
      <c r="AJ106" s="101"/>
    </row>
    <row r="107" spans="1:36" s="103" customFormat="1">
      <c r="A107" s="99">
        <v>2009</v>
      </c>
      <c r="B107" s="100" t="s">
        <v>194</v>
      </c>
      <c r="C107" s="101">
        <f t="shared" si="42"/>
        <v>41</v>
      </c>
      <c r="D107" s="102">
        <f>C107/$C$225</f>
        <v>7.6707202993451821E-3</v>
      </c>
      <c r="E107" s="101"/>
      <c r="F107" s="101">
        <v>1</v>
      </c>
      <c r="G107" s="101">
        <v>0</v>
      </c>
      <c r="H107" s="101">
        <v>40</v>
      </c>
      <c r="I107" s="25"/>
      <c r="J107" s="101">
        <v>1</v>
      </c>
      <c r="K107" s="101">
        <v>0</v>
      </c>
      <c r="L107" s="101">
        <v>40</v>
      </c>
      <c r="M107" s="101">
        <v>0</v>
      </c>
      <c r="N107" s="25"/>
      <c r="O107" s="101">
        <v>23</v>
      </c>
      <c r="P107" s="101">
        <v>0</v>
      </c>
      <c r="Q107" s="101">
        <v>0</v>
      </c>
      <c r="R107" s="101">
        <v>0</v>
      </c>
      <c r="S107" s="101">
        <v>0</v>
      </c>
      <c r="T107" s="101">
        <v>0</v>
      </c>
      <c r="U107" s="101">
        <v>18</v>
      </c>
      <c r="V107" s="101">
        <v>0</v>
      </c>
      <c r="W107" s="101">
        <v>0</v>
      </c>
      <c r="X107" s="101">
        <v>0</v>
      </c>
      <c r="Y107" s="25"/>
      <c r="Z107" s="101">
        <v>16</v>
      </c>
      <c r="AA107" s="101">
        <v>25</v>
      </c>
      <c r="AB107" s="25"/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41</v>
      </c>
      <c r="AJ107" s="101"/>
    </row>
    <row r="108" spans="1:36" s="103" customFormat="1">
      <c r="A108" s="99">
        <v>2010</v>
      </c>
      <c r="B108" s="100" t="s">
        <v>194</v>
      </c>
      <c r="C108" s="101">
        <f t="shared" si="42"/>
        <v>38</v>
      </c>
      <c r="D108" s="102">
        <f>C108/$C$229</f>
        <v>8.7116001834021094E-3</v>
      </c>
      <c r="E108" s="101"/>
      <c r="F108" s="101">
        <v>2</v>
      </c>
      <c r="G108" s="101">
        <v>0</v>
      </c>
      <c r="H108" s="101">
        <v>36</v>
      </c>
      <c r="I108" s="101"/>
      <c r="J108" s="101">
        <v>0</v>
      </c>
      <c r="K108" s="101">
        <v>0</v>
      </c>
      <c r="L108" s="101">
        <v>38</v>
      </c>
      <c r="M108" s="101">
        <v>0</v>
      </c>
      <c r="N108" s="101"/>
      <c r="O108" s="101">
        <v>0</v>
      </c>
      <c r="P108" s="101">
        <v>20</v>
      </c>
      <c r="Q108" s="101">
        <v>0</v>
      </c>
      <c r="R108" s="101">
        <v>0</v>
      </c>
      <c r="S108" s="101">
        <v>1</v>
      </c>
      <c r="T108" s="101">
        <v>0</v>
      </c>
      <c r="U108" s="101">
        <v>17</v>
      </c>
      <c r="V108" s="101">
        <v>0</v>
      </c>
      <c r="W108" s="101">
        <v>0</v>
      </c>
      <c r="X108" s="101">
        <v>0</v>
      </c>
      <c r="Y108" s="101"/>
      <c r="Z108" s="101">
        <v>17</v>
      </c>
      <c r="AA108" s="101">
        <v>21</v>
      </c>
      <c r="AB108" s="101"/>
      <c r="AC108" s="101">
        <v>0</v>
      </c>
      <c r="AD108" s="101">
        <v>2</v>
      </c>
      <c r="AE108" s="101">
        <v>1</v>
      </c>
      <c r="AF108" s="101">
        <v>0</v>
      </c>
      <c r="AG108" s="101">
        <v>0</v>
      </c>
      <c r="AH108" s="101">
        <v>0</v>
      </c>
      <c r="AI108" s="101">
        <v>35</v>
      </c>
      <c r="AJ108" s="101"/>
    </row>
    <row r="109" spans="1:36" s="103" customFormat="1" ht="3.95" customHeight="1">
      <c r="A109" s="99"/>
      <c r="B109" s="100"/>
      <c r="C109" s="32"/>
      <c r="D109" s="41"/>
      <c r="E109" s="101"/>
      <c r="F109" s="32"/>
      <c r="G109" s="32"/>
      <c r="H109" s="32"/>
      <c r="I109" s="25"/>
      <c r="J109" s="32"/>
      <c r="K109" s="32"/>
      <c r="L109" s="32"/>
      <c r="M109" s="32"/>
      <c r="N109" s="25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25"/>
      <c r="Z109" s="32"/>
      <c r="AA109" s="32"/>
      <c r="AB109" s="25"/>
      <c r="AC109" s="32"/>
      <c r="AD109" s="32"/>
      <c r="AE109" s="32"/>
      <c r="AF109" s="32"/>
      <c r="AG109" s="32"/>
      <c r="AH109" s="32"/>
      <c r="AI109" s="32"/>
      <c r="AJ109" s="101"/>
    </row>
    <row r="110" spans="1:36" s="106" customFormat="1">
      <c r="A110" s="127" t="str">
        <f>"  Total "&amp;B108</f>
        <v xml:space="preserve">  Total Major Refurbishing - Aerials &gt; $50,000</v>
      </c>
      <c r="B110" s="127"/>
      <c r="C110" s="104">
        <f>SUM(C105:C109)</f>
        <v>153</v>
      </c>
      <c r="D110" s="105">
        <f>C110/$C$234</f>
        <v>7.3034512387226119E-3</v>
      </c>
      <c r="E110" s="104"/>
      <c r="F110" s="104">
        <f>SUM(F105:F109)</f>
        <v>5</v>
      </c>
      <c r="G110" s="104">
        <f>SUM(G105:G109)</f>
        <v>0</v>
      </c>
      <c r="H110" s="104">
        <f>SUM(H105:H109)</f>
        <v>148</v>
      </c>
      <c r="I110" s="51"/>
      <c r="J110" s="104">
        <f>SUM(J105:J109)</f>
        <v>2</v>
      </c>
      <c r="K110" s="104">
        <f>SUM(K105:K109)</f>
        <v>0</v>
      </c>
      <c r="L110" s="104">
        <f>SUM(L105:L109)</f>
        <v>151</v>
      </c>
      <c r="M110" s="104">
        <f>SUM(M105:M109)</f>
        <v>0</v>
      </c>
      <c r="N110" s="51"/>
      <c r="O110" s="104">
        <f t="shared" ref="O110:X110" si="43">SUM(O105:O109)</f>
        <v>32</v>
      </c>
      <c r="P110" s="104">
        <f t="shared" si="43"/>
        <v>62</v>
      </c>
      <c r="Q110" s="104">
        <f t="shared" si="43"/>
        <v>0</v>
      </c>
      <c r="R110" s="104">
        <f t="shared" si="43"/>
        <v>0</v>
      </c>
      <c r="S110" s="104">
        <f t="shared" si="43"/>
        <v>2</v>
      </c>
      <c r="T110" s="104">
        <f t="shared" si="43"/>
        <v>0</v>
      </c>
      <c r="U110" s="104">
        <f t="shared" si="43"/>
        <v>56</v>
      </c>
      <c r="V110" s="104">
        <f t="shared" si="43"/>
        <v>0</v>
      </c>
      <c r="W110" s="104">
        <f t="shared" si="43"/>
        <v>1</v>
      </c>
      <c r="X110" s="104">
        <f t="shared" si="43"/>
        <v>0</v>
      </c>
      <c r="Y110" s="51"/>
      <c r="Z110" s="104">
        <f>SUM(Z105:Z109)</f>
        <v>52</v>
      </c>
      <c r="AA110" s="104">
        <f>SUM(AA105:AA109)</f>
        <v>101</v>
      </c>
      <c r="AB110" s="51"/>
      <c r="AC110" s="104">
        <f t="shared" ref="AC110:AI110" si="44">SUM(AC105:AC109)</f>
        <v>1</v>
      </c>
      <c r="AD110" s="104">
        <f t="shared" si="44"/>
        <v>5</v>
      </c>
      <c r="AE110" s="104">
        <f t="shared" si="44"/>
        <v>2</v>
      </c>
      <c r="AF110" s="104">
        <f t="shared" si="44"/>
        <v>0</v>
      </c>
      <c r="AG110" s="104">
        <f t="shared" si="44"/>
        <v>0</v>
      </c>
      <c r="AH110" s="104">
        <f t="shared" si="44"/>
        <v>0</v>
      </c>
      <c r="AI110" s="104">
        <f t="shared" si="44"/>
        <v>145</v>
      </c>
      <c r="AJ110" s="104"/>
    </row>
    <row r="111" spans="1:36" s="103" customFormat="1">
      <c r="A111" s="99"/>
      <c r="B111" s="100"/>
      <c r="C111" s="101"/>
      <c r="D111" s="101"/>
      <c r="E111" s="101"/>
      <c r="F111" s="101"/>
      <c r="G111" s="101"/>
      <c r="H111" s="101"/>
      <c r="I111" s="25"/>
      <c r="J111" s="101"/>
      <c r="K111" s="101"/>
      <c r="L111" s="101"/>
      <c r="M111" s="101"/>
      <c r="N111" s="25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25"/>
      <c r="Z111" s="101"/>
      <c r="AA111" s="101"/>
      <c r="AB111" s="25"/>
      <c r="AC111" s="101"/>
      <c r="AD111" s="101"/>
      <c r="AE111" s="101"/>
      <c r="AF111" s="101"/>
      <c r="AG111" s="101"/>
      <c r="AH111" s="101"/>
      <c r="AI111" s="101"/>
      <c r="AJ111" s="101"/>
    </row>
    <row r="112" spans="1:36" s="103" customFormat="1">
      <c r="A112" s="99">
        <v>2007</v>
      </c>
      <c r="B112" s="100" t="s">
        <v>195</v>
      </c>
      <c r="C112" s="101">
        <f t="shared" ref="C112:C115" si="45">SUM(F112:H112)</f>
        <v>47</v>
      </c>
      <c r="D112" s="102">
        <f>C112/$C$217</f>
        <v>8.1696506170693545E-3</v>
      </c>
      <c r="E112" s="101"/>
      <c r="F112" s="101">
        <v>0</v>
      </c>
      <c r="G112" s="101">
        <v>11</v>
      </c>
      <c r="H112" s="101">
        <v>36</v>
      </c>
      <c r="I112" s="25"/>
      <c r="J112" s="101">
        <v>0</v>
      </c>
      <c r="K112" s="101">
        <v>0</v>
      </c>
      <c r="L112" s="101">
        <v>46</v>
      </c>
      <c r="M112" s="101">
        <v>1</v>
      </c>
      <c r="N112" s="25"/>
      <c r="O112" s="101">
        <v>0</v>
      </c>
      <c r="P112" s="101">
        <v>1</v>
      </c>
      <c r="Q112" s="101">
        <v>9</v>
      </c>
      <c r="R112" s="101">
        <v>0</v>
      </c>
      <c r="S112" s="101">
        <v>0</v>
      </c>
      <c r="T112" s="101">
        <v>0</v>
      </c>
      <c r="U112" s="101">
        <v>0</v>
      </c>
      <c r="V112" s="101">
        <v>0</v>
      </c>
      <c r="W112" s="101">
        <v>37</v>
      </c>
      <c r="X112" s="101">
        <v>0</v>
      </c>
      <c r="Y112" s="25"/>
      <c r="Z112" s="101">
        <v>38</v>
      </c>
      <c r="AA112" s="101">
        <v>9</v>
      </c>
      <c r="AB112" s="25"/>
      <c r="AC112" s="101">
        <v>0</v>
      </c>
      <c r="AD112" s="101">
        <v>0</v>
      </c>
      <c r="AE112" s="101">
        <v>0</v>
      </c>
      <c r="AF112" s="101">
        <v>1</v>
      </c>
      <c r="AG112" s="101">
        <v>45</v>
      </c>
      <c r="AH112" s="101">
        <v>0</v>
      </c>
      <c r="AI112" s="101">
        <v>1</v>
      </c>
      <c r="AJ112" s="101"/>
    </row>
    <row r="113" spans="1:36" s="103" customFormat="1">
      <c r="A113" s="99">
        <v>2008</v>
      </c>
      <c r="B113" s="100" t="s">
        <v>195</v>
      </c>
      <c r="C113" s="101">
        <f t="shared" si="45"/>
        <v>57</v>
      </c>
      <c r="D113" s="102">
        <f>C113/$C$221</f>
        <v>1.0384405173984331E-2</v>
      </c>
      <c r="E113" s="101"/>
      <c r="F113" s="101">
        <v>0</v>
      </c>
      <c r="G113" s="101">
        <v>10</v>
      </c>
      <c r="H113" s="101">
        <v>47</v>
      </c>
      <c r="I113" s="25"/>
      <c r="J113" s="101">
        <v>0</v>
      </c>
      <c r="K113" s="101">
        <v>0</v>
      </c>
      <c r="L113" s="101">
        <v>57</v>
      </c>
      <c r="M113" s="101">
        <v>0</v>
      </c>
      <c r="N113" s="25"/>
      <c r="O113" s="101">
        <v>0</v>
      </c>
      <c r="P113" s="101">
        <v>5</v>
      </c>
      <c r="Q113" s="101">
        <v>0</v>
      </c>
      <c r="R113" s="101">
        <v>0</v>
      </c>
      <c r="S113" s="101">
        <v>12</v>
      </c>
      <c r="T113" s="101">
        <v>17</v>
      </c>
      <c r="U113" s="101">
        <v>0</v>
      </c>
      <c r="V113" s="101">
        <v>0</v>
      </c>
      <c r="W113" s="101">
        <v>23</v>
      </c>
      <c r="X113" s="101">
        <v>0</v>
      </c>
      <c r="Y113" s="25"/>
      <c r="Z113" s="101">
        <v>26</v>
      </c>
      <c r="AA113" s="101">
        <v>31</v>
      </c>
      <c r="AB113" s="25"/>
      <c r="AC113" s="101">
        <v>0</v>
      </c>
      <c r="AD113" s="101">
        <v>0</v>
      </c>
      <c r="AE113" s="101">
        <v>0</v>
      </c>
      <c r="AF113" s="101">
        <v>1</v>
      </c>
      <c r="AG113" s="101">
        <v>56</v>
      </c>
      <c r="AH113" s="101">
        <v>0</v>
      </c>
      <c r="AI113" s="101">
        <v>0</v>
      </c>
      <c r="AJ113" s="101"/>
    </row>
    <row r="114" spans="1:36" s="103" customFormat="1">
      <c r="A114" s="99">
        <v>2009</v>
      </c>
      <c r="B114" s="100" t="s">
        <v>195</v>
      </c>
      <c r="C114" s="101">
        <f t="shared" si="45"/>
        <v>89</v>
      </c>
      <c r="D114" s="102">
        <f>C114/$C$225</f>
        <v>1.6651075771749298E-2</v>
      </c>
      <c r="E114" s="101"/>
      <c r="F114" s="101">
        <v>0</v>
      </c>
      <c r="G114" s="101">
        <v>13</v>
      </c>
      <c r="H114" s="101">
        <v>76</v>
      </c>
      <c r="I114" s="25"/>
      <c r="J114" s="101">
        <v>0</v>
      </c>
      <c r="K114" s="101">
        <v>0</v>
      </c>
      <c r="L114" s="101">
        <v>88</v>
      </c>
      <c r="M114" s="101">
        <v>1</v>
      </c>
      <c r="N114" s="25"/>
      <c r="O114" s="101">
        <v>8</v>
      </c>
      <c r="P114" s="101">
        <v>0</v>
      </c>
      <c r="Q114" s="101">
        <v>0</v>
      </c>
      <c r="R114" s="101">
        <v>1</v>
      </c>
      <c r="S114" s="101">
        <v>30</v>
      </c>
      <c r="T114" s="101">
        <v>0</v>
      </c>
      <c r="U114" s="101">
        <v>0</v>
      </c>
      <c r="V114" s="101">
        <v>1</v>
      </c>
      <c r="W114" s="101">
        <v>49</v>
      </c>
      <c r="X114" s="101">
        <v>0</v>
      </c>
      <c r="Y114" s="25"/>
      <c r="Z114" s="101">
        <v>54</v>
      </c>
      <c r="AA114" s="101">
        <v>35</v>
      </c>
      <c r="AB114" s="25"/>
      <c r="AC114" s="25">
        <v>1</v>
      </c>
      <c r="AD114" s="25">
        <v>0</v>
      </c>
      <c r="AE114" s="25">
        <v>0</v>
      </c>
      <c r="AF114" s="25">
        <v>1</v>
      </c>
      <c r="AG114" s="25">
        <v>87</v>
      </c>
      <c r="AH114" s="25">
        <v>0</v>
      </c>
      <c r="AI114" s="25">
        <v>0</v>
      </c>
      <c r="AJ114" s="101"/>
    </row>
    <row r="115" spans="1:36" s="103" customFormat="1">
      <c r="A115" s="99">
        <v>2010</v>
      </c>
      <c r="B115" s="100" t="s">
        <v>195</v>
      </c>
      <c r="C115" s="101">
        <f t="shared" si="45"/>
        <v>67</v>
      </c>
      <c r="D115" s="102">
        <f>C115/$C$229</f>
        <v>1.5359926639156351E-2</v>
      </c>
      <c r="E115" s="101"/>
      <c r="F115" s="101">
        <v>1</v>
      </c>
      <c r="G115" s="101">
        <v>16</v>
      </c>
      <c r="H115" s="101">
        <v>50</v>
      </c>
      <c r="I115" s="101"/>
      <c r="J115" s="101">
        <v>1</v>
      </c>
      <c r="K115" s="101">
        <v>0</v>
      </c>
      <c r="L115" s="101">
        <v>64</v>
      </c>
      <c r="M115" s="101">
        <v>2</v>
      </c>
      <c r="N115" s="101"/>
      <c r="O115" s="101">
        <v>0</v>
      </c>
      <c r="P115" s="101">
        <v>4</v>
      </c>
      <c r="Q115" s="101">
        <v>0</v>
      </c>
      <c r="R115" s="101">
        <v>0</v>
      </c>
      <c r="S115" s="101">
        <v>0</v>
      </c>
      <c r="T115" s="101">
        <v>18</v>
      </c>
      <c r="U115" s="101">
        <v>1</v>
      </c>
      <c r="V115" s="101">
        <v>0</v>
      </c>
      <c r="W115" s="101">
        <v>44</v>
      </c>
      <c r="X115" s="101">
        <v>0</v>
      </c>
      <c r="Y115" s="101"/>
      <c r="Z115" s="101">
        <v>48</v>
      </c>
      <c r="AA115" s="101">
        <v>19</v>
      </c>
      <c r="AB115" s="101"/>
      <c r="AC115" s="101">
        <v>0</v>
      </c>
      <c r="AD115" s="101">
        <v>0</v>
      </c>
      <c r="AE115" s="101">
        <v>0</v>
      </c>
      <c r="AF115" s="101">
        <v>0</v>
      </c>
      <c r="AG115" s="101">
        <v>65</v>
      </c>
      <c r="AH115" s="101">
        <v>0</v>
      </c>
      <c r="AI115" s="101">
        <v>2</v>
      </c>
      <c r="AJ115" s="101"/>
    </row>
    <row r="116" spans="1:36" s="103" customFormat="1" ht="3.95" customHeight="1">
      <c r="A116" s="99"/>
      <c r="B116" s="100"/>
      <c r="C116" s="32"/>
      <c r="D116" s="41"/>
      <c r="E116" s="101"/>
      <c r="F116" s="32"/>
      <c r="G116" s="32"/>
      <c r="H116" s="32"/>
      <c r="I116" s="25"/>
      <c r="J116" s="32"/>
      <c r="K116" s="32"/>
      <c r="L116" s="32"/>
      <c r="M116" s="32"/>
      <c r="N116" s="25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25"/>
      <c r="Z116" s="32"/>
      <c r="AA116" s="32"/>
      <c r="AB116" s="25"/>
      <c r="AC116" s="32"/>
      <c r="AD116" s="32"/>
      <c r="AE116" s="32"/>
      <c r="AF116" s="32"/>
      <c r="AG116" s="32"/>
      <c r="AH116" s="32"/>
      <c r="AI116" s="32"/>
      <c r="AJ116" s="101"/>
    </row>
    <row r="117" spans="1:36" s="106" customFormat="1">
      <c r="A117" s="127" t="str">
        <f>"  Total "&amp;B115</f>
        <v xml:space="preserve">  Total Major Refurbishing - ARFF &gt; $50,000</v>
      </c>
      <c r="B117" s="127"/>
      <c r="C117" s="104">
        <f>SUM(C112:C116)</f>
        <v>260</v>
      </c>
      <c r="D117" s="105">
        <f>C117/$C$234</f>
        <v>1.2411093608286792E-2</v>
      </c>
      <c r="E117" s="104"/>
      <c r="F117" s="104">
        <f>SUM(F112:F116)</f>
        <v>1</v>
      </c>
      <c r="G117" s="104">
        <f>SUM(G112:G116)</f>
        <v>50</v>
      </c>
      <c r="H117" s="104">
        <f>SUM(H112:H116)</f>
        <v>209</v>
      </c>
      <c r="I117" s="51"/>
      <c r="J117" s="104">
        <f>SUM(J112:J116)</f>
        <v>1</v>
      </c>
      <c r="K117" s="104">
        <f>SUM(K112:K116)</f>
        <v>0</v>
      </c>
      <c r="L117" s="104">
        <f>SUM(L112:L116)</f>
        <v>255</v>
      </c>
      <c r="M117" s="104">
        <f>SUM(M112:M116)</f>
        <v>4</v>
      </c>
      <c r="N117" s="51"/>
      <c r="O117" s="104">
        <f t="shared" ref="O117:X117" si="46">SUM(O112:O116)</f>
        <v>8</v>
      </c>
      <c r="P117" s="104">
        <f t="shared" si="46"/>
        <v>10</v>
      </c>
      <c r="Q117" s="104">
        <f t="shared" si="46"/>
        <v>9</v>
      </c>
      <c r="R117" s="104">
        <f t="shared" si="46"/>
        <v>1</v>
      </c>
      <c r="S117" s="104">
        <f t="shared" si="46"/>
        <v>42</v>
      </c>
      <c r="T117" s="104">
        <f t="shared" si="46"/>
        <v>35</v>
      </c>
      <c r="U117" s="104">
        <f t="shared" si="46"/>
        <v>1</v>
      </c>
      <c r="V117" s="104">
        <f t="shared" si="46"/>
        <v>1</v>
      </c>
      <c r="W117" s="104">
        <f t="shared" si="46"/>
        <v>153</v>
      </c>
      <c r="X117" s="104">
        <f t="shared" si="46"/>
        <v>0</v>
      </c>
      <c r="Y117" s="51"/>
      <c r="Z117" s="104">
        <f>SUM(Z112:Z116)</f>
        <v>166</v>
      </c>
      <c r="AA117" s="104">
        <f>SUM(AA112:AA116)</f>
        <v>94</v>
      </c>
      <c r="AB117" s="51"/>
      <c r="AC117" s="104">
        <f t="shared" ref="AC117:AI117" si="47">SUM(AC112:AC116)</f>
        <v>1</v>
      </c>
      <c r="AD117" s="104">
        <f t="shared" si="47"/>
        <v>0</v>
      </c>
      <c r="AE117" s="104">
        <f t="shared" si="47"/>
        <v>0</v>
      </c>
      <c r="AF117" s="104">
        <f t="shared" si="47"/>
        <v>3</v>
      </c>
      <c r="AG117" s="104">
        <f t="shared" si="47"/>
        <v>253</v>
      </c>
      <c r="AH117" s="104">
        <f t="shared" si="47"/>
        <v>0</v>
      </c>
      <c r="AI117" s="104">
        <f t="shared" si="47"/>
        <v>3</v>
      </c>
      <c r="AJ117" s="104"/>
    </row>
    <row r="118" spans="1:36" s="103" customFormat="1">
      <c r="A118" s="99"/>
      <c r="B118" s="100"/>
      <c r="C118" s="101"/>
      <c r="D118" s="101"/>
      <c r="E118" s="101"/>
      <c r="F118" s="101"/>
      <c r="G118" s="101"/>
      <c r="H118" s="101"/>
      <c r="I118" s="25"/>
      <c r="J118" s="101"/>
      <c r="K118" s="101"/>
      <c r="L118" s="101"/>
      <c r="M118" s="101"/>
      <c r="N118" s="25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25"/>
      <c r="Z118" s="101"/>
      <c r="AA118" s="101"/>
      <c r="AB118" s="25"/>
      <c r="AC118" s="101"/>
      <c r="AD118" s="101"/>
      <c r="AE118" s="101"/>
      <c r="AF118" s="101"/>
      <c r="AG118" s="101"/>
      <c r="AH118" s="101"/>
      <c r="AI118" s="101"/>
      <c r="AJ118" s="101"/>
    </row>
    <row r="119" spans="1:36" s="103" customFormat="1">
      <c r="A119" s="99">
        <v>2007</v>
      </c>
      <c r="B119" s="100" t="s">
        <v>196</v>
      </c>
      <c r="C119" s="101">
        <f t="shared" ref="C119:C122" si="48">SUM(F119:H119)</f>
        <v>0</v>
      </c>
      <c r="D119" s="102">
        <f>C119/$C$217</f>
        <v>0</v>
      </c>
      <c r="E119" s="101"/>
      <c r="F119" s="101">
        <v>0</v>
      </c>
      <c r="G119" s="101">
        <v>0</v>
      </c>
      <c r="H119" s="101">
        <v>0</v>
      </c>
      <c r="I119" s="25"/>
      <c r="J119" s="101">
        <v>0</v>
      </c>
      <c r="K119" s="101">
        <v>0</v>
      </c>
      <c r="L119" s="101">
        <v>0</v>
      </c>
      <c r="M119" s="101">
        <v>0</v>
      </c>
      <c r="N119" s="25"/>
      <c r="O119" s="101">
        <v>0</v>
      </c>
      <c r="P119" s="101">
        <v>0</v>
      </c>
      <c r="Q119" s="101">
        <v>0</v>
      </c>
      <c r="R119" s="101">
        <v>0</v>
      </c>
      <c r="S119" s="101">
        <v>0</v>
      </c>
      <c r="T119" s="101">
        <v>0</v>
      </c>
      <c r="U119" s="101">
        <v>0</v>
      </c>
      <c r="V119" s="101">
        <v>0</v>
      </c>
      <c r="W119" s="101">
        <v>0</v>
      </c>
      <c r="X119" s="101">
        <v>0</v>
      </c>
      <c r="Y119" s="25"/>
      <c r="Z119" s="101">
        <v>0</v>
      </c>
      <c r="AA119" s="101">
        <v>0</v>
      </c>
      <c r="AB119" s="25"/>
      <c r="AC119" s="101">
        <v>0</v>
      </c>
      <c r="AD119" s="101">
        <v>0</v>
      </c>
      <c r="AE119" s="101">
        <v>0</v>
      </c>
      <c r="AF119" s="101">
        <v>0</v>
      </c>
      <c r="AG119" s="101">
        <v>0</v>
      </c>
      <c r="AH119" s="101">
        <v>0</v>
      </c>
      <c r="AI119" s="101">
        <v>0</v>
      </c>
      <c r="AJ119" s="101"/>
    </row>
    <row r="120" spans="1:36" s="103" customFormat="1">
      <c r="A120" s="99">
        <v>2008</v>
      </c>
      <c r="B120" s="100" t="s">
        <v>196</v>
      </c>
      <c r="C120" s="101">
        <f t="shared" si="48"/>
        <v>0</v>
      </c>
      <c r="D120" s="102">
        <f>C120/$C$221</f>
        <v>0</v>
      </c>
      <c r="E120" s="101"/>
      <c r="F120" s="101">
        <v>0</v>
      </c>
      <c r="G120" s="101">
        <v>0</v>
      </c>
      <c r="H120" s="101">
        <v>0</v>
      </c>
      <c r="I120" s="25"/>
      <c r="J120" s="101">
        <v>0</v>
      </c>
      <c r="K120" s="101">
        <v>0</v>
      </c>
      <c r="L120" s="101">
        <v>0</v>
      </c>
      <c r="M120" s="101">
        <v>0</v>
      </c>
      <c r="N120" s="25"/>
      <c r="O120" s="101">
        <v>0</v>
      </c>
      <c r="P120" s="101">
        <v>0</v>
      </c>
      <c r="Q120" s="101">
        <v>0</v>
      </c>
      <c r="R120" s="101">
        <v>0</v>
      </c>
      <c r="S120" s="101">
        <v>0</v>
      </c>
      <c r="T120" s="101">
        <v>0</v>
      </c>
      <c r="U120" s="101">
        <v>0</v>
      </c>
      <c r="V120" s="101">
        <v>0</v>
      </c>
      <c r="W120" s="101">
        <v>0</v>
      </c>
      <c r="X120" s="101">
        <v>0</v>
      </c>
      <c r="Y120" s="25"/>
      <c r="Z120" s="101">
        <v>0</v>
      </c>
      <c r="AA120" s="101">
        <v>0</v>
      </c>
      <c r="AB120" s="25"/>
      <c r="AC120" s="101">
        <v>0</v>
      </c>
      <c r="AD120" s="101">
        <v>0</v>
      </c>
      <c r="AE120" s="101">
        <v>0</v>
      </c>
      <c r="AF120" s="101">
        <v>0</v>
      </c>
      <c r="AG120" s="101">
        <v>0</v>
      </c>
      <c r="AH120" s="101">
        <v>0</v>
      </c>
      <c r="AI120" s="101">
        <v>0</v>
      </c>
      <c r="AJ120" s="101"/>
    </row>
    <row r="121" spans="1:36" s="103" customFormat="1">
      <c r="A121" s="99">
        <v>2009</v>
      </c>
      <c r="B121" s="100" t="s">
        <v>196</v>
      </c>
      <c r="C121" s="101">
        <f t="shared" si="48"/>
        <v>0</v>
      </c>
      <c r="D121" s="102">
        <f>C121/$C$225</f>
        <v>0</v>
      </c>
      <c r="E121" s="101"/>
      <c r="F121" s="101">
        <v>0</v>
      </c>
      <c r="G121" s="101">
        <v>0</v>
      </c>
      <c r="H121" s="101">
        <v>0</v>
      </c>
      <c r="I121" s="25"/>
      <c r="J121" s="101">
        <v>0</v>
      </c>
      <c r="K121" s="101">
        <v>0</v>
      </c>
      <c r="L121" s="101">
        <v>0</v>
      </c>
      <c r="M121" s="101">
        <v>0</v>
      </c>
      <c r="N121" s="25"/>
      <c r="O121" s="101">
        <v>0</v>
      </c>
      <c r="P121" s="101">
        <v>0</v>
      </c>
      <c r="Q121" s="101">
        <v>0</v>
      </c>
      <c r="R121" s="101">
        <v>0</v>
      </c>
      <c r="S121" s="101">
        <v>0</v>
      </c>
      <c r="T121" s="101">
        <v>0</v>
      </c>
      <c r="U121" s="101">
        <v>0</v>
      </c>
      <c r="V121" s="101">
        <v>0</v>
      </c>
      <c r="W121" s="101">
        <v>0</v>
      </c>
      <c r="X121" s="101">
        <v>0</v>
      </c>
      <c r="Y121" s="25"/>
      <c r="Z121" s="101">
        <v>0</v>
      </c>
      <c r="AA121" s="101">
        <v>0</v>
      </c>
      <c r="AB121" s="25"/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101"/>
    </row>
    <row r="122" spans="1:36" s="103" customFormat="1">
      <c r="A122" s="99">
        <v>2010</v>
      </c>
      <c r="B122" s="100" t="s">
        <v>196</v>
      </c>
      <c r="C122" s="101">
        <f t="shared" si="48"/>
        <v>1</v>
      </c>
      <c r="D122" s="102">
        <f>C122/$C$229</f>
        <v>2.2925263640531865E-4</v>
      </c>
      <c r="E122" s="101"/>
      <c r="F122" s="101">
        <v>0</v>
      </c>
      <c r="G122" s="101">
        <v>0</v>
      </c>
      <c r="H122" s="101">
        <v>1</v>
      </c>
      <c r="I122" s="101"/>
      <c r="J122" s="101">
        <v>0</v>
      </c>
      <c r="K122" s="101">
        <v>0</v>
      </c>
      <c r="L122" s="101">
        <v>1</v>
      </c>
      <c r="M122" s="101">
        <v>0</v>
      </c>
      <c r="N122" s="101"/>
      <c r="O122" s="101">
        <v>0</v>
      </c>
      <c r="P122" s="101">
        <v>1</v>
      </c>
      <c r="Q122" s="101">
        <v>0</v>
      </c>
      <c r="R122" s="101">
        <v>0</v>
      </c>
      <c r="S122" s="101">
        <v>0</v>
      </c>
      <c r="T122" s="101">
        <v>0</v>
      </c>
      <c r="U122" s="101">
        <v>0</v>
      </c>
      <c r="V122" s="101">
        <v>0</v>
      </c>
      <c r="W122" s="101">
        <v>0</v>
      </c>
      <c r="X122" s="101">
        <v>0</v>
      </c>
      <c r="Y122" s="101"/>
      <c r="Z122" s="101">
        <v>1</v>
      </c>
      <c r="AA122" s="101">
        <v>0</v>
      </c>
      <c r="AB122" s="101"/>
      <c r="AC122" s="101">
        <v>1</v>
      </c>
      <c r="AD122" s="101">
        <v>0</v>
      </c>
      <c r="AE122" s="101">
        <v>0</v>
      </c>
      <c r="AF122" s="101">
        <v>0</v>
      </c>
      <c r="AG122" s="101">
        <v>0</v>
      </c>
      <c r="AH122" s="101">
        <v>0</v>
      </c>
      <c r="AI122" s="101">
        <v>0</v>
      </c>
      <c r="AJ122" s="101"/>
    </row>
    <row r="123" spans="1:36" s="103" customFormat="1" ht="3.95" customHeight="1">
      <c r="A123" s="99"/>
      <c r="B123" s="100"/>
      <c r="C123" s="32"/>
      <c r="D123" s="41"/>
      <c r="E123" s="101"/>
      <c r="F123" s="32"/>
      <c r="G123" s="32"/>
      <c r="H123" s="32"/>
      <c r="I123" s="25"/>
      <c r="J123" s="32"/>
      <c r="K123" s="32"/>
      <c r="L123" s="32"/>
      <c r="M123" s="32"/>
      <c r="N123" s="25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25"/>
      <c r="Z123" s="32"/>
      <c r="AA123" s="32"/>
      <c r="AB123" s="25"/>
      <c r="AC123" s="32"/>
      <c r="AD123" s="32"/>
      <c r="AE123" s="32"/>
      <c r="AF123" s="32"/>
      <c r="AG123" s="32"/>
      <c r="AH123" s="32"/>
      <c r="AI123" s="32"/>
      <c r="AJ123" s="101"/>
    </row>
    <row r="124" spans="1:36" s="106" customFormat="1">
      <c r="A124" s="127" t="str">
        <f>"  Total "&amp;B122</f>
        <v xml:space="preserve">  Total Major Refurbishing - Foam Trucks &gt; $50,000</v>
      </c>
      <c r="B124" s="127"/>
      <c r="C124" s="104">
        <f>SUM(C119:C123)</f>
        <v>1</v>
      </c>
      <c r="D124" s="105">
        <f>C124/$C$234</f>
        <v>4.773497541648766E-5</v>
      </c>
      <c r="E124" s="104"/>
      <c r="F124" s="104">
        <f>SUM(F119:F123)</f>
        <v>0</v>
      </c>
      <c r="G124" s="104">
        <f>SUM(G119:G123)</f>
        <v>0</v>
      </c>
      <c r="H124" s="104">
        <f>SUM(H119:H123)</f>
        <v>1</v>
      </c>
      <c r="I124" s="51"/>
      <c r="J124" s="104">
        <f>SUM(J119:J123)</f>
        <v>0</v>
      </c>
      <c r="K124" s="104">
        <f>SUM(K119:K123)</f>
        <v>0</v>
      </c>
      <c r="L124" s="104">
        <f>SUM(L119:L123)</f>
        <v>1</v>
      </c>
      <c r="M124" s="104">
        <f>SUM(M119:M123)</f>
        <v>0</v>
      </c>
      <c r="N124" s="51"/>
      <c r="O124" s="104">
        <f t="shared" ref="O124:X124" si="49">SUM(O119:O123)</f>
        <v>0</v>
      </c>
      <c r="P124" s="104">
        <f t="shared" si="49"/>
        <v>1</v>
      </c>
      <c r="Q124" s="104">
        <f t="shared" si="49"/>
        <v>0</v>
      </c>
      <c r="R124" s="104">
        <f t="shared" si="49"/>
        <v>0</v>
      </c>
      <c r="S124" s="104">
        <f t="shared" si="49"/>
        <v>0</v>
      </c>
      <c r="T124" s="104">
        <f t="shared" si="49"/>
        <v>0</v>
      </c>
      <c r="U124" s="104">
        <f t="shared" si="49"/>
        <v>0</v>
      </c>
      <c r="V124" s="104">
        <f t="shared" si="49"/>
        <v>0</v>
      </c>
      <c r="W124" s="104">
        <f t="shared" si="49"/>
        <v>0</v>
      </c>
      <c r="X124" s="104">
        <f t="shared" si="49"/>
        <v>0</v>
      </c>
      <c r="Y124" s="51"/>
      <c r="Z124" s="104">
        <f>SUM(Z119:Z123)</f>
        <v>1</v>
      </c>
      <c r="AA124" s="104">
        <f>SUM(AA119:AA123)</f>
        <v>0</v>
      </c>
      <c r="AB124" s="51"/>
      <c r="AC124" s="104">
        <f t="shared" ref="AC124:AI124" si="50">SUM(AC119:AC123)</f>
        <v>1</v>
      </c>
      <c r="AD124" s="104">
        <f t="shared" si="50"/>
        <v>0</v>
      </c>
      <c r="AE124" s="104">
        <f t="shared" si="50"/>
        <v>0</v>
      </c>
      <c r="AF124" s="104">
        <f t="shared" si="50"/>
        <v>0</v>
      </c>
      <c r="AG124" s="104">
        <f t="shared" si="50"/>
        <v>0</v>
      </c>
      <c r="AH124" s="104">
        <f t="shared" si="50"/>
        <v>0</v>
      </c>
      <c r="AI124" s="104">
        <f t="shared" si="50"/>
        <v>0</v>
      </c>
      <c r="AJ124" s="104"/>
    </row>
    <row r="125" spans="1:36" s="103" customFormat="1">
      <c r="A125" s="99"/>
      <c r="B125" s="100"/>
      <c r="C125" s="101"/>
      <c r="D125" s="101"/>
      <c r="E125" s="101"/>
      <c r="F125" s="101"/>
      <c r="G125" s="101"/>
      <c r="H125" s="101"/>
      <c r="I125" s="25"/>
      <c r="J125" s="101"/>
      <c r="K125" s="101"/>
      <c r="L125" s="101"/>
      <c r="M125" s="101"/>
      <c r="N125" s="25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25"/>
      <c r="Z125" s="101"/>
      <c r="AA125" s="101"/>
      <c r="AB125" s="25"/>
      <c r="AC125" s="101"/>
      <c r="AD125" s="101"/>
      <c r="AE125" s="101"/>
      <c r="AF125" s="101"/>
      <c r="AG125" s="101"/>
      <c r="AH125" s="101"/>
      <c r="AI125" s="101"/>
      <c r="AJ125" s="101"/>
    </row>
    <row r="126" spans="1:36" s="103" customFormat="1">
      <c r="A126" s="99">
        <v>2007</v>
      </c>
      <c r="B126" s="100" t="s">
        <v>197</v>
      </c>
      <c r="C126" s="101">
        <f t="shared" ref="C126:C129" si="51">SUM(F126:H126)</f>
        <v>31</v>
      </c>
      <c r="D126" s="102">
        <f>C126/$C$217</f>
        <v>5.3884929601946806E-3</v>
      </c>
      <c r="E126" s="101"/>
      <c r="F126" s="101">
        <v>0</v>
      </c>
      <c r="G126" s="101">
        <v>2</v>
      </c>
      <c r="H126" s="101">
        <v>29</v>
      </c>
      <c r="I126" s="25"/>
      <c r="J126" s="101">
        <v>1</v>
      </c>
      <c r="K126" s="101">
        <v>4</v>
      </c>
      <c r="L126" s="101">
        <v>15</v>
      </c>
      <c r="M126" s="101">
        <v>11</v>
      </c>
      <c r="N126" s="25"/>
      <c r="O126" s="101">
        <v>2</v>
      </c>
      <c r="P126" s="101">
        <v>23</v>
      </c>
      <c r="Q126" s="101">
        <v>0</v>
      </c>
      <c r="R126" s="101">
        <v>0</v>
      </c>
      <c r="S126" s="101">
        <v>1</v>
      </c>
      <c r="T126" s="101">
        <v>0</v>
      </c>
      <c r="U126" s="101">
        <v>1</v>
      </c>
      <c r="V126" s="101">
        <v>0</v>
      </c>
      <c r="W126" s="101">
        <v>4</v>
      </c>
      <c r="X126" s="101">
        <v>0</v>
      </c>
      <c r="Y126" s="25"/>
      <c r="Z126" s="101">
        <v>31</v>
      </c>
      <c r="AA126" s="101">
        <v>0</v>
      </c>
      <c r="AB126" s="25"/>
      <c r="AC126" s="101">
        <v>1</v>
      </c>
      <c r="AD126" s="101">
        <v>6</v>
      </c>
      <c r="AE126" s="101">
        <v>0</v>
      </c>
      <c r="AF126" s="101">
        <v>4</v>
      </c>
      <c r="AG126" s="101">
        <v>0</v>
      </c>
      <c r="AH126" s="101">
        <v>0</v>
      </c>
      <c r="AI126" s="101">
        <v>20</v>
      </c>
      <c r="AJ126" s="101"/>
    </row>
    <row r="127" spans="1:36" s="103" customFormat="1">
      <c r="A127" s="99">
        <v>2008</v>
      </c>
      <c r="B127" s="100" t="s">
        <v>197</v>
      </c>
      <c r="C127" s="101">
        <f t="shared" si="51"/>
        <v>42</v>
      </c>
      <c r="D127" s="102">
        <f>C127/$C$221</f>
        <v>7.6516669703042446E-3</v>
      </c>
      <c r="E127" s="101"/>
      <c r="F127" s="101">
        <v>0</v>
      </c>
      <c r="G127" s="101">
        <v>6</v>
      </c>
      <c r="H127" s="101">
        <v>36</v>
      </c>
      <c r="I127" s="25"/>
      <c r="J127" s="101">
        <v>1</v>
      </c>
      <c r="K127" s="101">
        <v>3</v>
      </c>
      <c r="L127" s="101">
        <v>31</v>
      </c>
      <c r="M127" s="101">
        <v>7</v>
      </c>
      <c r="N127" s="25"/>
      <c r="O127" s="101">
        <v>8</v>
      </c>
      <c r="P127" s="101">
        <v>33</v>
      </c>
      <c r="Q127" s="101">
        <v>0</v>
      </c>
      <c r="R127" s="101">
        <v>0</v>
      </c>
      <c r="S127" s="101">
        <v>0</v>
      </c>
      <c r="T127" s="101">
        <v>0</v>
      </c>
      <c r="U127" s="101">
        <v>0</v>
      </c>
      <c r="V127" s="101">
        <v>0</v>
      </c>
      <c r="W127" s="101">
        <v>1</v>
      </c>
      <c r="X127" s="101">
        <v>0</v>
      </c>
      <c r="Y127" s="25"/>
      <c r="Z127" s="101">
        <v>42</v>
      </c>
      <c r="AA127" s="101">
        <v>0</v>
      </c>
      <c r="AB127" s="25"/>
      <c r="AC127" s="101">
        <v>0</v>
      </c>
      <c r="AD127" s="101">
        <v>13</v>
      </c>
      <c r="AE127" s="101">
        <v>1</v>
      </c>
      <c r="AF127" s="101">
        <v>7</v>
      </c>
      <c r="AG127" s="101">
        <v>1</v>
      </c>
      <c r="AH127" s="101">
        <v>0</v>
      </c>
      <c r="AI127" s="101">
        <v>20</v>
      </c>
      <c r="AJ127" s="101"/>
    </row>
    <row r="128" spans="1:36" s="103" customFormat="1">
      <c r="A128" s="99">
        <v>2009</v>
      </c>
      <c r="B128" s="100" t="s">
        <v>197</v>
      </c>
      <c r="C128" s="101">
        <f t="shared" si="51"/>
        <v>31</v>
      </c>
      <c r="D128" s="102">
        <f>C128/$C$225</f>
        <v>5.7998129092609917E-3</v>
      </c>
      <c r="E128" s="101"/>
      <c r="F128" s="101">
        <v>0</v>
      </c>
      <c r="G128" s="101">
        <v>0</v>
      </c>
      <c r="H128" s="101">
        <v>31</v>
      </c>
      <c r="I128" s="25"/>
      <c r="J128" s="101">
        <v>1</v>
      </c>
      <c r="K128" s="101">
        <v>4</v>
      </c>
      <c r="L128" s="101">
        <v>18</v>
      </c>
      <c r="M128" s="101">
        <v>8</v>
      </c>
      <c r="N128" s="25"/>
      <c r="O128" s="101">
        <v>28</v>
      </c>
      <c r="P128" s="101">
        <v>0</v>
      </c>
      <c r="Q128" s="101">
        <v>0</v>
      </c>
      <c r="R128" s="101">
        <v>0</v>
      </c>
      <c r="S128" s="101">
        <v>0</v>
      </c>
      <c r="T128" s="101">
        <v>0</v>
      </c>
      <c r="U128" s="101">
        <v>0</v>
      </c>
      <c r="V128" s="101">
        <v>0</v>
      </c>
      <c r="W128" s="101">
        <v>3</v>
      </c>
      <c r="X128" s="101">
        <v>0</v>
      </c>
      <c r="Y128" s="25"/>
      <c r="Z128" s="101">
        <v>31</v>
      </c>
      <c r="AA128" s="101">
        <v>0</v>
      </c>
      <c r="AB128" s="25"/>
      <c r="AC128" s="25">
        <v>0</v>
      </c>
      <c r="AD128" s="25">
        <v>1</v>
      </c>
      <c r="AE128" s="25">
        <v>0</v>
      </c>
      <c r="AF128" s="25">
        <v>7</v>
      </c>
      <c r="AG128" s="25">
        <v>0</v>
      </c>
      <c r="AH128" s="25">
        <v>0</v>
      </c>
      <c r="AI128" s="25">
        <v>23</v>
      </c>
      <c r="AJ128" s="101"/>
    </row>
    <row r="129" spans="1:36" s="103" customFormat="1">
      <c r="A129" s="99">
        <v>2010</v>
      </c>
      <c r="B129" s="100" t="s">
        <v>197</v>
      </c>
      <c r="C129" s="101">
        <f t="shared" si="51"/>
        <v>39</v>
      </c>
      <c r="D129" s="102">
        <f>C129/$C$229</f>
        <v>8.9408528198074277E-3</v>
      </c>
      <c r="E129" s="101"/>
      <c r="F129" s="101">
        <v>1</v>
      </c>
      <c r="G129" s="101">
        <v>3</v>
      </c>
      <c r="H129" s="101">
        <v>35</v>
      </c>
      <c r="I129" s="101"/>
      <c r="J129" s="101">
        <v>3</v>
      </c>
      <c r="K129" s="101">
        <v>4</v>
      </c>
      <c r="L129" s="101">
        <v>22</v>
      </c>
      <c r="M129" s="101">
        <v>10</v>
      </c>
      <c r="N129" s="101"/>
      <c r="O129" s="101">
        <v>0</v>
      </c>
      <c r="P129" s="101">
        <v>34</v>
      </c>
      <c r="Q129" s="101">
        <v>1</v>
      </c>
      <c r="R129" s="101">
        <v>0</v>
      </c>
      <c r="S129" s="101">
        <v>0</v>
      </c>
      <c r="T129" s="101">
        <v>0</v>
      </c>
      <c r="U129" s="101">
        <v>1</v>
      </c>
      <c r="V129" s="101">
        <v>0</v>
      </c>
      <c r="W129" s="101">
        <v>3</v>
      </c>
      <c r="X129" s="101">
        <v>0</v>
      </c>
      <c r="Y129" s="101"/>
      <c r="Z129" s="101">
        <v>39</v>
      </c>
      <c r="AA129" s="101">
        <v>0</v>
      </c>
      <c r="AB129" s="101"/>
      <c r="AC129" s="101">
        <v>0</v>
      </c>
      <c r="AD129" s="101">
        <v>2</v>
      </c>
      <c r="AE129" s="101">
        <v>0</v>
      </c>
      <c r="AF129" s="101">
        <v>6</v>
      </c>
      <c r="AG129" s="101">
        <v>1</v>
      </c>
      <c r="AH129" s="101">
        <v>0</v>
      </c>
      <c r="AI129" s="101">
        <v>30</v>
      </c>
      <c r="AJ129" s="101"/>
    </row>
    <row r="130" spans="1:36" s="103" customFormat="1" ht="3.95" customHeight="1">
      <c r="A130" s="99"/>
      <c r="B130" s="100"/>
      <c r="C130" s="32"/>
      <c r="D130" s="41"/>
      <c r="E130" s="101"/>
      <c r="F130" s="32"/>
      <c r="G130" s="32"/>
      <c r="H130" s="32"/>
      <c r="I130" s="25"/>
      <c r="J130" s="32"/>
      <c r="K130" s="32"/>
      <c r="L130" s="32"/>
      <c r="M130" s="32"/>
      <c r="N130" s="25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25"/>
      <c r="Z130" s="32"/>
      <c r="AA130" s="32"/>
      <c r="AB130" s="25"/>
      <c r="AC130" s="32"/>
      <c r="AD130" s="32"/>
      <c r="AE130" s="32"/>
      <c r="AF130" s="32"/>
      <c r="AG130" s="32"/>
      <c r="AH130" s="32"/>
      <c r="AI130" s="32"/>
      <c r="AJ130" s="101"/>
    </row>
    <row r="131" spans="1:36" s="106" customFormat="1">
      <c r="A131" s="127" t="str">
        <f>"  Total "&amp;B129</f>
        <v xml:space="preserve">  Total Major Refurbishing - Pumpers &gt; $50,000</v>
      </c>
      <c r="B131" s="127"/>
      <c r="C131" s="104">
        <f>SUM(C126:C130)</f>
        <v>143</v>
      </c>
      <c r="D131" s="105">
        <f>C131/$C$234</f>
        <v>6.8261014845577353E-3</v>
      </c>
      <c r="E131" s="104"/>
      <c r="F131" s="104">
        <f>SUM(F126:F130)</f>
        <v>1</v>
      </c>
      <c r="G131" s="104">
        <f>SUM(G126:G130)</f>
        <v>11</v>
      </c>
      <c r="H131" s="104">
        <f>SUM(H126:H130)</f>
        <v>131</v>
      </c>
      <c r="I131" s="51"/>
      <c r="J131" s="104">
        <f>SUM(J126:J130)</f>
        <v>6</v>
      </c>
      <c r="K131" s="104">
        <f>SUM(K126:K130)</f>
        <v>15</v>
      </c>
      <c r="L131" s="104">
        <f>SUM(L126:L130)</f>
        <v>86</v>
      </c>
      <c r="M131" s="104">
        <f>SUM(M126:M130)</f>
        <v>36</v>
      </c>
      <c r="N131" s="51"/>
      <c r="O131" s="104">
        <f t="shared" ref="O131:X131" si="52">SUM(O126:O130)</f>
        <v>38</v>
      </c>
      <c r="P131" s="104">
        <f t="shared" si="52"/>
        <v>90</v>
      </c>
      <c r="Q131" s="104">
        <f t="shared" si="52"/>
        <v>1</v>
      </c>
      <c r="R131" s="104">
        <f t="shared" si="52"/>
        <v>0</v>
      </c>
      <c r="S131" s="104">
        <f t="shared" si="52"/>
        <v>1</v>
      </c>
      <c r="T131" s="104">
        <f t="shared" si="52"/>
        <v>0</v>
      </c>
      <c r="U131" s="104">
        <f t="shared" si="52"/>
        <v>2</v>
      </c>
      <c r="V131" s="104">
        <f t="shared" si="52"/>
        <v>0</v>
      </c>
      <c r="W131" s="104">
        <f t="shared" si="52"/>
        <v>11</v>
      </c>
      <c r="X131" s="104">
        <f t="shared" si="52"/>
        <v>0</v>
      </c>
      <c r="Y131" s="51"/>
      <c r="Z131" s="104">
        <f>SUM(Z126:Z130)</f>
        <v>143</v>
      </c>
      <c r="AA131" s="104">
        <f>SUM(AA126:AA130)</f>
        <v>0</v>
      </c>
      <c r="AB131" s="51"/>
      <c r="AC131" s="104">
        <f t="shared" ref="AC131:AI131" si="53">SUM(AC126:AC130)</f>
        <v>1</v>
      </c>
      <c r="AD131" s="104">
        <f t="shared" si="53"/>
        <v>22</v>
      </c>
      <c r="AE131" s="104">
        <f t="shared" si="53"/>
        <v>1</v>
      </c>
      <c r="AF131" s="104">
        <f t="shared" si="53"/>
        <v>24</v>
      </c>
      <c r="AG131" s="104">
        <f t="shared" si="53"/>
        <v>2</v>
      </c>
      <c r="AH131" s="104">
        <f t="shared" si="53"/>
        <v>0</v>
      </c>
      <c r="AI131" s="104">
        <f t="shared" si="53"/>
        <v>93</v>
      </c>
      <c r="AJ131" s="104"/>
    </row>
    <row r="132" spans="1:36" s="103" customFormat="1">
      <c r="A132" s="99"/>
      <c r="B132" s="100"/>
      <c r="C132" s="101"/>
      <c r="D132" s="101"/>
      <c r="E132" s="101"/>
      <c r="F132" s="101"/>
      <c r="G132" s="101"/>
      <c r="H132" s="101"/>
      <c r="I132" s="25"/>
      <c r="J132" s="101"/>
      <c r="K132" s="101"/>
      <c r="L132" s="101"/>
      <c r="M132" s="101"/>
      <c r="N132" s="25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25"/>
      <c r="Z132" s="101"/>
      <c r="AA132" s="101"/>
      <c r="AB132" s="25"/>
      <c r="AC132" s="101"/>
      <c r="AD132" s="101"/>
      <c r="AE132" s="101"/>
      <c r="AF132" s="101"/>
      <c r="AG132" s="101"/>
      <c r="AH132" s="101"/>
      <c r="AI132" s="101"/>
      <c r="AJ132" s="101"/>
    </row>
    <row r="133" spans="1:36" s="103" customFormat="1">
      <c r="A133" s="99">
        <v>2007</v>
      </c>
      <c r="B133" s="100" t="s">
        <v>198</v>
      </c>
      <c r="C133" s="101">
        <f t="shared" ref="C133:C136" si="54">SUM(F133:H133)</f>
        <v>8</v>
      </c>
      <c r="D133" s="102">
        <f>C133/$C$217</f>
        <v>1.3905788284373371E-3</v>
      </c>
      <c r="E133" s="101"/>
      <c r="F133" s="101">
        <v>0</v>
      </c>
      <c r="G133" s="101">
        <v>0</v>
      </c>
      <c r="H133" s="101">
        <v>8</v>
      </c>
      <c r="I133" s="25"/>
      <c r="J133" s="101">
        <v>1</v>
      </c>
      <c r="K133" s="101">
        <v>5</v>
      </c>
      <c r="L133" s="101">
        <v>2</v>
      </c>
      <c r="M133" s="101">
        <v>0</v>
      </c>
      <c r="N133" s="25"/>
      <c r="O133" s="101">
        <v>0</v>
      </c>
      <c r="P133" s="101">
        <v>0</v>
      </c>
      <c r="Q133" s="101">
        <v>0</v>
      </c>
      <c r="R133" s="101">
        <v>0</v>
      </c>
      <c r="S133" s="101">
        <v>0</v>
      </c>
      <c r="T133" s="101">
        <v>0</v>
      </c>
      <c r="U133" s="101">
        <v>8</v>
      </c>
      <c r="V133" s="101">
        <v>0</v>
      </c>
      <c r="W133" s="101">
        <v>0</v>
      </c>
      <c r="X133" s="101">
        <v>0</v>
      </c>
      <c r="Y133" s="25"/>
      <c r="Z133" s="101">
        <v>8</v>
      </c>
      <c r="AA133" s="101">
        <v>0</v>
      </c>
      <c r="AB133" s="25"/>
      <c r="AC133" s="101">
        <v>0</v>
      </c>
      <c r="AD133" s="101">
        <v>0</v>
      </c>
      <c r="AE133" s="101">
        <v>0</v>
      </c>
      <c r="AF133" s="101">
        <v>0</v>
      </c>
      <c r="AG133" s="101">
        <v>0</v>
      </c>
      <c r="AH133" s="101">
        <v>0</v>
      </c>
      <c r="AI133" s="101">
        <v>8</v>
      </c>
      <c r="AJ133" s="101"/>
    </row>
    <row r="134" spans="1:36" s="103" customFormat="1">
      <c r="A134" s="99">
        <v>2008</v>
      </c>
      <c r="B134" s="100" t="s">
        <v>198</v>
      </c>
      <c r="C134" s="101">
        <f t="shared" si="54"/>
        <v>6</v>
      </c>
      <c r="D134" s="102">
        <f>C134/$C$221</f>
        <v>1.093095281472035E-3</v>
      </c>
      <c r="E134" s="101"/>
      <c r="F134" s="101">
        <v>1</v>
      </c>
      <c r="G134" s="101">
        <v>0</v>
      </c>
      <c r="H134" s="101">
        <v>5</v>
      </c>
      <c r="I134" s="25"/>
      <c r="J134" s="101">
        <v>1</v>
      </c>
      <c r="K134" s="101">
        <v>2</v>
      </c>
      <c r="L134" s="101">
        <v>3</v>
      </c>
      <c r="M134" s="101">
        <v>0</v>
      </c>
      <c r="N134" s="25"/>
      <c r="O134" s="101">
        <v>1</v>
      </c>
      <c r="P134" s="101">
        <v>0</v>
      </c>
      <c r="Q134" s="101">
        <v>0</v>
      </c>
      <c r="R134" s="101">
        <v>0</v>
      </c>
      <c r="S134" s="101">
        <v>0</v>
      </c>
      <c r="T134" s="101">
        <v>0</v>
      </c>
      <c r="U134" s="101">
        <v>5</v>
      </c>
      <c r="V134" s="101">
        <v>0</v>
      </c>
      <c r="W134" s="101">
        <v>0</v>
      </c>
      <c r="X134" s="101">
        <v>0</v>
      </c>
      <c r="Y134" s="25"/>
      <c r="Z134" s="101">
        <v>6</v>
      </c>
      <c r="AA134" s="101">
        <v>0</v>
      </c>
      <c r="AB134" s="25"/>
      <c r="AC134" s="101">
        <v>0</v>
      </c>
      <c r="AD134" s="101">
        <v>0</v>
      </c>
      <c r="AE134" s="101">
        <v>0</v>
      </c>
      <c r="AF134" s="101">
        <v>0</v>
      </c>
      <c r="AG134" s="101">
        <v>0</v>
      </c>
      <c r="AH134" s="101">
        <v>0</v>
      </c>
      <c r="AI134" s="101">
        <v>6</v>
      </c>
      <c r="AJ134" s="101"/>
    </row>
    <row r="135" spans="1:36" s="103" customFormat="1">
      <c r="A135" s="99">
        <v>2009</v>
      </c>
      <c r="B135" s="100" t="s">
        <v>198</v>
      </c>
      <c r="C135" s="101">
        <f t="shared" si="54"/>
        <v>3</v>
      </c>
      <c r="D135" s="102">
        <f>C135/$C$225</f>
        <v>5.6127221702525728E-4</v>
      </c>
      <c r="E135" s="101"/>
      <c r="F135" s="101">
        <v>0</v>
      </c>
      <c r="G135" s="101">
        <v>0</v>
      </c>
      <c r="H135" s="101">
        <v>3</v>
      </c>
      <c r="I135" s="25"/>
      <c r="J135" s="101">
        <v>0</v>
      </c>
      <c r="K135" s="101">
        <v>2</v>
      </c>
      <c r="L135" s="101">
        <v>1</v>
      </c>
      <c r="M135" s="101">
        <v>0</v>
      </c>
      <c r="N135" s="25"/>
      <c r="O135" s="101">
        <v>0</v>
      </c>
      <c r="P135" s="101">
        <v>0</v>
      </c>
      <c r="Q135" s="101">
        <v>0</v>
      </c>
      <c r="R135" s="101">
        <v>0</v>
      </c>
      <c r="S135" s="101">
        <v>0</v>
      </c>
      <c r="T135" s="101">
        <v>0</v>
      </c>
      <c r="U135" s="101">
        <v>3</v>
      </c>
      <c r="V135" s="101">
        <v>0</v>
      </c>
      <c r="W135" s="101">
        <v>0</v>
      </c>
      <c r="X135" s="101">
        <v>0</v>
      </c>
      <c r="Y135" s="25"/>
      <c r="Z135" s="101">
        <v>3</v>
      </c>
      <c r="AA135" s="101">
        <v>0</v>
      </c>
      <c r="AB135" s="25"/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3</v>
      </c>
      <c r="AJ135" s="101"/>
    </row>
    <row r="136" spans="1:36" s="103" customFormat="1">
      <c r="A136" s="99">
        <v>2010</v>
      </c>
      <c r="B136" s="100" t="s">
        <v>198</v>
      </c>
      <c r="C136" s="101">
        <f t="shared" si="54"/>
        <v>5</v>
      </c>
      <c r="D136" s="102">
        <f>C136/$C$229</f>
        <v>1.1462631820265932E-3</v>
      </c>
      <c r="E136" s="101"/>
      <c r="F136" s="101">
        <v>1</v>
      </c>
      <c r="G136" s="101">
        <v>0</v>
      </c>
      <c r="H136" s="101">
        <v>4</v>
      </c>
      <c r="I136" s="101"/>
      <c r="J136" s="101">
        <v>0</v>
      </c>
      <c r="K136" s="101">
        <v>4</v>
      </c>
      <c r="L136" s="101">
        <v>1</v>
      </c>
      <c r="M136" s="101">
        <v>0</v>
      </c>
      <c r="N136" s="101"/>
      <c r="O136" s="101">
        <v>0</v>
      </c>
      <c r="P136" s="101">
        <v>0</v>
      </c>
      <c r="Q136" s="101">
        <v>0</v>
      </c>
      <c r="R136" s="101">
        <v>0</v>
      </c>
      <c r="S136" s="101">
        <v>0</v>
      </c>
      <c r="T136" s="101">
        <v>0</v>
      </c>
      <c r="U136" s="101">
        <v>5</v>
      </c>
      <c r="V136" s="101">
        <v>0</v>
      </c>
      <c r="W136" s="101">
        <v>0</v>
      </c>
      <c r="X136" s="101">
        <v>0</v>
      </c>
      <c r="Y136" s="101"/>
      <c r="Z136" s="101">
        <v>5</v>
      </c>
      <c r="AA136" s="101">
        <v>0</v>
      </c>
      <c r="AB136" s="101"/>
      <c r="AC136" s="101">
        <v>0</v>
      </c>
      <c r="AD136" s="101">
        <v>0</v>
      </c>
      <c r="AE136" s="101">
        <v>0</v>
      </c>
      <c r="AF136" s="101">
        <v>0</v>
      </c>
      <c r="AG136" s="101">
        <v>0</v>
      </c>
      <c r="AH136" s="101">
        <v>0</v>
      </c>
      <c r="AI136" s="101">
        <v>5</v>
      </c>
      <c r="AJ136" s="101"/>
    </row>
    <row r="137" spans="1:36" s="103" customFormat="1" ht="3.95" customHeight="1">
      <c r="A137" s="99"/>
      <c r="B137" s="100"/>
      <c r="C137" s="32"/>
      <c r="D137" s="41"/>
      <c r="E137" s="101"/>
      <c r="F137" s="32"/>
      <c r="G137" s="32"/>
      <c r="H137" s="32"/>
      <c r="I137" s="25"/>
      <c r="J137" s="32"/>
      <c r="K137" s="32"/>
      <c r="L137" s="32"/>
      <c r="M137" s="32"/>
      <c r="N137" s="25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25"/>
      <c r="Z137" s="32"/>
      <c r="AA137" s="32"/>
      <c r="AB137" s="25"/>
      <c r="AC137" s="32"/>
      <c r="AD137" s="32"/>
      <c r="AE137" s="32"/>
      <c r="AF137" s="32"/>
      <c r="AG137" s="32"/>
      <c r="AH137" s="32"/>
      <c r="AI137" s="32"/>
      <c r="AJ137" s="101"/>
    </row>
    <row r="138" spans="1:36" s="106" customFormat="1">
      <c r="A138" s="127" t="str">
        <f>"  Total "&amp;B136</f>
        <v xml:space="preserve">  Total Major Refurbishing - Rescues &gt; $50,000</v>
      </c>
      <c r="B138" s="127"/>
      <c r="C138" s="104">
        <f>SUM(C133:C137)</f>
        <v>22</v>
      </c>
      <c r="D138" s="105">
        <f>C138/$C$234</f>
        <v>1.0501694591627286E-3</v>
      </c>
      <c r="E138" s="104"/>
      <c r="F138" s="104">
        <f>SUM(F133:F137)</f>
        <v>2</v>
      </c>
      <c r="G138" s="104">
        <f>SUM(G133:G137)</f>
        <v>0</v>
      </c>
      <c r="H138" s="104">
        <f>SUM(H133:H137)</f>
        <v>20</v>
      </c>
      <c r="I138" s="51"/>
      <c r="J138" s="104">
        <f>SUM(J133:J137)</f>
        <v>2</v>
      </c>
      <c r="K138" s="104">
        <f>SUM(K133:K137)</f>
        <v>13</v>
      </c>
      <c r="L138" s="104">
        <f>SUM(L133:L137)</f>
        <v>7</v>
      </c>
      <c r="M138" s="104">
        <f>SUM(M133:M137)</f>
        <v>0</v>
      </c>
      <c r="N138" s="51"/>
      <c r="O138" s="104">
        <f t="shared" ref="O138:X138" si="55">SUM(O133:O137)</f>
        <v>1</v>
      </c>
      <c r="P138" s="104">
        <f t="shared" si="55"/>
        <v>0</v>
      </c>
      <c r="Q138" s="104">
        <f t="shared" si="55"/>
        <v>0</v>
      </c>
      <c r="R138" s="104">
        <f t="shared" si="55"/>
        <v>0</v>
      </c>
      <c r="S138" s="104">
        <f t="shared" si="55"/>
        <v>0</v>
      </c>
      <c r="T138" s="104">
        <f t="shared" si="55"/>
        <v>0</v>
      </c>
      <c r="U138" s="104">
        <f t="shared" si="55"/>
        <v>21</v>
      </c>
      <c r="V138" s="104">
        <f t="shared" si="55"/>
        <v>0</v>
      </c>
      <c r="W138" s="104">
        <f t="shared" si="55"/>
        <v>0</v>
      </c>
      <c r="X138" s="104">
        <f t="shared" si="55"/>
        <v>0</v>
      </c>
      <c r="Y138" s="51"/>
      <c r="Z138" s="104">
        <f>SUM(Z133:Z137)</f>
        <v>22</v>
      </c>
      <c r="AA138" s="104">
        <f>SUM(AA133:AA137)</f>
        <v>0</v>
      </c>
      <c r="AB138" s="51"/>
      <c r="AC138" s="104">
        <f t="shared" ref="AC138:AI138" si="56">SUM(AC133:AC137)</f>
        <v>0</v>
      </c>
      <c r="AD138" s="104">
        <f t="shared" si="56"/>
        <v>0</v>
      </c>
      <c r="AE138" s="104">
        <f t="shared" si="56"/>
        <v>0</v>
      </c>
      <c r="AF138" s="104">
        <f t="shared" si="56"/>
        <v>0</v>
      </c>
      <c r="AG138" s="104">
        <f t="shared" si="56"/>
        <v>0</v>
      </c>
      <c r="AH138" s="104">
        <f t="shared" si="56"/>
        <v>0</v>
      </c>
      <c r="AI138" s="104">
        <f t="shared" si="56"/>
        <v>22</v>
      </c>
      <c r="AJ138" s="104"/>
    </row>
    <row r="139" spans="1:36" s="103" customFormat="1">
      <c r="A139" s="99"/>
      <c r="B139" s="100"/>
      <c r="C139" s="101"/>
      <c r="D139" s="101"/>
      <c r="E139" s="101"/>
      <c r="F139" s="101"/>
      <c r="G139" s="101"/>
      <c r="H139" s="101"/>
      <c r="I139" s="25"/>
      <c r="J139" s="101"/>
      <c r="K139" s="101"/>
      <c r="L139" s="101"/>
      <c r="M139" s="101"/>
      <c r="N139" s="25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25"/>
      <c r="Z139" s="101"/>
      <c r="AA139" s="101"/>
      <c r="AB139" s="25"/>
      <c r="AC139" s="101"/>
      <c r="AD139" s="101"/>
      <c r="AE139" s="101"/>
      <c r="AF139" s="101"/>
      <c r="AG139" s="101"/>
      <c r="AH139" s="101"/>
      <c r="AI139" s="101"/>
      <c r="AJ139" s="101"/>
    </row>
    <row r="140" spans="1:36" s="103" customFormat="1">
      <c r="A140" s="99">
        <v>2007</v>
      </c>
      <c r="B140" s="100" t="s">
        <v>199</v>
      </c>
      <c r="C140" s="101">
        <f t="shared" ref="C140:C143" si="57">SUM(F140:H140)</f>
        <v>4</v>
      </c>
      <c r="D140" s="102">
        <f>C140/$C$217</f>
        <v>6.9528941421866856E-4</v>
      </c>
      <c r="E140" s="101"/>
      <c r="F140" s="101">
        <v>1</v>
      </c>
      <c r="G140" s="101">
        <v>0</v>
      </c>
      <c r="H140" s="101">
        <v>3</v>
      </c>
      <c r="I140" s="25"/>
      <c r="J140" s="101">
        <v>2</v>
      </c>
      <c r="K140" s="101">
        <v>2</v>
      </c>
      <c r="L140" s="101">
        <v>0</v>
      </c>
      <c r="M140" s="101">
        <v>0</v>
      </c>
      <c r="N140" s="25"/>
      <c r="O140" s="101">
        <v>1</v>
      </c>
      <c r="P140" s="101">
        <v>1</v>
      </c>
      <c r="Q140" s="101">
        <v>0</v>
      </c>
      <c r="R140" s="101">
        <v>0</v>
      </c>
      <c r="S140" s="101">
        <v>0</v>
      </c>
      <c r="T140" s="101">
        <v>0</v>
      </c>
      <c r="U140" s="101">
        <v>0</v>
      </c>
      <c r="V140" s="101">
        <v>1</v>
      </c>
      <c r="W140" s="101">
        <v>1</v>
      </c>
      <c r="X140" s="101">
        <v>0</v>
      </c>
      <c r="Y140" s="25"/>
      <c r="Z140" s="101">
        <v>1</v>
      </c>
      <c r="AA140" s="101">
        <v>3</v>
      </c>
      <c r="AB140" s="25"/>
      <c r="AC140" s="101">
        <v>0</v>
      </c>
      <c r="AD140" s="101">
        <v>0</v>
      </c>
      <c r="AE140" s="101">
        <v>0</v>
      </c>
      <c r="AF140" s="101">
        <v>0</v>
      </c>
      <c r="AG140" s="101">
        <v>0</v>
      </c>
      <c r="AH140" s="101">
        <v>0</v>
      </c>
      <c r="AI140" s="101">
        <v>4</v>
      </c>
      <c r="AJ140" s="101"/>
    </row>
    <row r="141" spans="1:36" s="103" customFormat="1">
      <c r="A141" s="99">
        <v>2008</v>
      </c>
      <c r="B141" s="100" t="s">
        <v>199</v>
      </c>
      <c r="C141" s="101">
        <f t="shared" si="57"/>
        <v>5</v>
      </c>
      <c r="D141" s="102">
        <f>C141/$C$221</f>
        <v>9.1091273456002917E-4</v>
      </c>
      <c r="E141" s="101"/>
      <c r="F141" s="101">
        <v>0</v>
      </c>
      <c r="G141" s="101">
        <v>0</v>
      </c>
      <c r="H141" s="101">
        <v>5</v>
      </c>
      <c r="I141" s="25"/>
      <c r="J141" s="101">
        <v>3</v>
      </c>
      <c r="K141" s="101">
        <v>1</v>
      </c>
      <c r="L141" s="101">
        <v>1</v>
      </c>
      <c r="M141" s="101">
        <v>0</v>
      </c>
      <c r="N141" s="25"/>
      <c r="O141" s="101">
        <v>1</v>
      </c>
      <c r="P141" s="101">
        <v>1</v>
      </c>
      <c r="Q141" s="101">
        <v>0</v>
      </c>
      <c r="R141" s="101">
        <v>0</v>
      </c>
      <c r="S141" s="101">
        <v>0</v>
      </c>
      <c r="T141" s="101">
        <v>0</v>
      </c>
      <c r="U141" s="101">
        <v>0</v>
      </c>
      <c r="V141" s="101">
        <v>0</v>
      </c>
      <c r="W141" s="101">
        <v>3</v>
      </c>
      <c r="X141" s="101">
        <v>0</v>
      </c>
      <c r="Y141" s="25"/>
      <c r="Z141" s="101">
        <v>0</v>
      </c>
      <c r="AA141" s="101">
        <v>5</v>
      </c>
      <c r="AB141" s="25"/>
      <c r="AC141" s="101">
        <v>0</v>
      </c>
      <c r="AD141" s="101">
        <v>0</v>
      </c>
      <c r="AE141" s="101">
        <v>0</v>
      </c>
      <c r="AF141" s="101">
        <v>0</v>
      </c>
      <c r="AG141" s="101">
        <v>0</v>
      </c>
      <c r="AH141" s="101">
        <v>0</v>
      </c>
      <c r="AI141" s="101">
        <v>5</v>
      </c>
      <c r="AJ141" s="101"/>
    </row>
    <row r="142" spans="1:36" s="103" customFormat="1">
      <c r="A142" s="99">
        <v>2009</v>
      </c>
      <c r="B142" s="100" t="s">
        <v>199</v>
      </c>
      <c r="C142" s="101">
        <f t="shared" si="57"/>
        <v>4</v>
      </c>
      <c r="D142" s="102">
        <f>C142/$C$225</f>
        <v>7.483629560336763E-4</v>
      </c>
      <c r="E142" s="101"/>
      <c r="F142" s="101">
        <v>0</v>
      </c>
      <c r="G142" s="101">
        <v>0</v>
      </c>
      <c r="H142" s="101">
        <v>4</v>
      </c>
      <c r="I142" s="25"/>
      <c r="J142" s="101">
        <v>1</v>
      </c>
      <c r="K142" s="101">
        <v>1</v>
      </c>
      <c r="L142" s="101">
        <v>0</v>
      </c>
      <c r="M142" s="101">
        <v>2</v>
      </c>
      <c r="N142" s="25"/>
      <c r="O142" s="101">
        <v>1</v>
      </c>
      <c r="P142" s="101">
        <v>0</v>
      </c>
      <c r="Q142" s="101">
        <v>0</v>
      </c>
      <c r="R142" s="101">
        <v>0</v>
      </c>
      <c r="S142" s="101">
        <v>0</v>
      </c>
      <c r="T142" s="101">
        <v>0</v>
      </c>
      <c r="U142" s="101">
        <v>0</v>
      </c>
      <c r="V142" s="101">
        <v>0</v>
      </c>
      <c r="W142" s="101">
        <v>3</v>
      </c>
      <c r="X142" s="101">
        <v>0</v>
      </c>
      <c r="Y142" s="25"/>
      <c r="Z142" s="101">
        <v>1</v>
      </c>
      <c r="AA142" s="101">
        <v>3</v>
      </c>
      <c r="AB142" s="25"/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4</v>
      </c>
      <c r="AJ142" s="101"/>
    </row>
    <row r="143" spans="1:36" s="103" customFormat="1">
      <c r="A143" s="99">
        <v>2010</v>
      </c>
      <c r="B143" s="100" t="s">
        <v>199</v>
      </c>
      <c r="C143" s="101">
        <f t="shared" si="57"/>
        <v>8</v>
      </c>
      <c r="D143" s="102">
        <f>C143/$C$229</f>
        <v>1.8340210912425492E-3</v>
      </c>
      <c r="E143" s="101"/>
      <c r="F143" s="101">
        <v>1</v>
      </c>
      <c r="G143" s="101">
        <v>0</v>
      </c>
      <c r="H143" s="101">
        <v>7</v>
      </c>
      <c r="I143" s="101"/>
      <c r="J143" s="101">
        <v>1</v>
      </c>
      <c r="K143" s="101">
        <v>5</v>
      </c>
      <c r="L143" s="101">
        <v>2</v>
      </c>
      <c r="M143" s="101">
        <v>0</v>
      </c>
      <c r="N143" s="101"/>
      <c r="O143" s="101">
        <v>0</v>
      </c>
      <c r="P143" s="101">
        <v>5</v>
      </c>
      <c r="Q143" s="101">
        <v>0</v>
      </c>
      <c r="R143" s="101">
        <v>0</v>
      </c>
      <c r="S143" s="101">
        <v>0</v>
      </c>
      <c r="T143" s="101">
        <v>0</v>
      </c>
      <c r="U143" s="101">
        <v>1</v>
      </c>
      <c r="V143" s="101">
        <v>0</v>
      </c>
      <c r="W143" s="101">
        <v>2</v>
      </c>
      <c r="X143" s="101">
        <v>0</v>
      </c>
      <c r="Y143" s="101"/>
      <c r="Z143" s="101">
        <v>0</v>
      </c>
      <c r="AA143" s="101">
        <v>8</v>
      </c>
      <c r="AB143" s="101"/>
      <c r="AC143" s="101">
        <v>0</v>
      </c>
      <c r="AD143" s="101">
        <v>0</v>
      </c>
      <c r="AE143" s="101">
        <v>0</v>
      </c>
      <c r="AF143" s="101">
        <v>0</v>
      </c>
      <c r="AG143" s="101">
        <v>0</v>
      </c>
      <c r="AH143" s="101">
        <v>0</v>
      </c>
      <c r="AI143" s="101">
        <v>8</v>
      </c>
      <c r="AJ143" s="101"/>
    </row>
    <row r="144" spans="1:36" s="103" customFormat="1" ht="3.95" customHeight="1">
      <c r="A144" s="99"/>
      <c r="B144" s="100"/>
      <c r="C144" s="32"/>
      <c r="D144" s="41"/>
      <c r="E144" s="101"/>
      <c r="F144" s="32"/>
      <c r="G144" s="32"/>
      <c r="H144" s="32"/>
      <c r="I144" s="25"/>
      <c r="J144" s="32"/>
      <c r="K144" s="32"/>
      <c r="L144" s="32"/>
      <c r="M144" s="32"/>
      <c r="N144" s="25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25"/>
      <c r="Z144" s="32"/>
      <c r="AA144" s="32"/>
      <c r="AB144" s="25"/>
      <c r="AC144" s="32"/>
      <c r="AD144" s="32"/>
      <c r="AE144" s="32"/>
      <c r="AF144" s="32"/>
      <c r="AG144" s="32"/>
      <c r="AH144" s="32"/>
      <c r="AI144" s="32"/>
      <c r="AJ144" s="101"/>
    </row>
    <row r="145" spans="1:36" s="106" customFormat="1">
      <c r="A145" s="127" t="str">
        <f>"  Total "&amp;B143</f>
        <v xml:space="preserve">  Total Major Refurbishing - Tankers &gt; $50,000</v>
      </c>
      <c r="B145" s="127"/>
      <c r="C145" s="104">
        <f>SUM(C140:C144)</f>
        <v>21</v>
      </c>
      <c r="D145" s="105">
        <f>C145/$C$234</f>
        <v>1.0024344837462409E-3</v>
      </c>
      <c r="E145" s="104"/>
      <c r="F145" s="104">
        <f>SUM(F140:F144)</f>
        <v>2</v>
      </c>
      <c r="G145" s="104">
        <f>SUM(G140:G144)</f>
        <v>0</v>
      </c>
      <c r="H145" s="104">
        <f>SUM(H140:H144)</f>
        <v>19</v>
      </c>
      <c r="I145" s="51"/>
      <c r="J145" s="104">
        <f>SUM(J140:J144)</f>
        <v>7</v>
      </c>
      <c r="K145" s="104">
        <f>SUM(K140:K144)</f>
        <v>9</v>
      </c>
      <c r="L145" s="104">
        <f>SUM(L140:L144)</f>
        <v>3</v>
      </c>
      <c r="M145" s="104">
        <f>SUM(M140:M144)</f>
        <v>2</v>
      </c>
      <c r="N145" s="51"/>
      <c r="O145" s="104">
        <f t="shared" ref="O145:X145" si="58">SUM(O140:O144)</f>
        <v>3</v>
      </c>
      <c r="P145" s="104">
        <f t="shared" si="58"/>
        <v>7</v>
      </c>
      <c r="Q145" s="104">
        <f t="shared" si="58"/>
        <v>0</v>
      </c>
      <c r="R145" s="104">
        <f t="shared" si="58"/>
        <v>0</v>
      </c>
      <c r="S145" s="104">
        <f t="shared" si="58"/>
        <v>0</v>
      </c>
      <c r="T145" s="104">
        <f t="shared" si="58"/>
        <v>0</v>
      </c>
      <c r="U145" s="104">
        <f t="shared" si="58"/>
        <v>1</v>
      </c>
      <c r="V145" s="104">
        <f t="shared" si="58"/>
        <v>1</v>
      </c>
      <c r="W145" s="104">
        <f t="shared" si="58"/>
        <v>9</v>
      </c>
      <c r="X145" s="104">
        <f t="shared" si="58"/>
        <v>0</v>
      </c>
      <c r="Y145" s="51"/>
      <c r="Z145" s="104">
        <f>SUM(Z140:Z144)</f>
        <v>2</v>
      </c>
      <c r="AA145" s="104">
        <f>SUM(AA140:AA144)</f>
        <v>19</v>
      </c>
      <c r="AB145" s="51"/>
      <c r="AC145" s="104">
        <f t="shared" ref="AC145:AI145" si="59">SUM(AC140:AC144)</f>
        <v>0</v>
      </c>
      <c r="AD145" s="104">
        <f t="shared" si="59"/>
        <v>0</v>
      </c>
      <c r="AE145" s="104">
        <f t="shared" si="59"/>
        <v>0</v>
      </c>
      <c r="AF145" s="104">
        <f t="shared" si="59"/>
        <v>0</v>
      </c>
      <c r="AG145" s="104">
        <f t="shared" si="59"/>
        <v>0</v>
      </c>
      <c r="AH145" s="104">
        <f t="shared" si="59"/>
        <v>0</v>
      </c>
      <c r="AI145" s="104">
        <f t="shared" si="59"/>
        <v>21</v>
      </c>
      <c r="AJ145" s="104"/>
    </row>
    <row r="146" spans="1:36" s="103" customFormat="1">
      <c r="A146" s="99"/>
      <c r="B146" s="100"/>
      <c r="C146" s="101"/>
      <c r="D146" s="101"/>
      <c r="E146" s="101"/>
      <c r="F146" s="101"/>
      <c r="G146" s="101"/>
      <c r="H146" s="101"/>
      <c r="I146" s="25"/>
      <c r="J146" s="101"/>
      <c r="K146" s="101"/>
      <c r="L146" s="101"/>
      <c r="M146" s="101"/>
      <c r="N146" s="25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25"/>
      <c r="Z146" s="101"/>
      <c r="AA146" s="101"/>
      <c r="AB146" s="25"/>
      <c r="AC146" s="101"/>
      <c r="AD146" s="101"/>
      <c r="AE146" s="101"/>
      <c r="AF146" s="101"/>
      <c r="AG146" s="101"/>
      <c r="AH146" s="101"/>
      <c r="AI146" s="101"/>
      <c r="AJ146" s="101"/>
    </row>
    <row r="147" spans="1:36" s="103" customFormat="1">
      <c r="A147" s="99">
        <v>2007</v>
      </c>
      <c r="B147" s="100" t="s">
        <v>200</v>
      </c>
      <c r="C147" s="101">
        <f t="shared" ref="C147:C150" si="60">SUM(F147:H147)</f>
        <v>176</v>
      </c>
      <c r="D147" s="102">
        <f>C147/$C$217</f>
        <v>3.0592734225621414E-2</v>
      </c>
      <c r="E147" s="101"/>
      <c r="F147" s="101">
        <v>10</v>
      </c>
      <c r="G147" s="101">
        <v>53</v>
      </c>
      <c r="H147" s="101">
        <v>113</v>
      </c>
      <c r="I147" s="25"/>
      <c r="J147" s="101">
        <v>6</v>
      </c>
      <c r="K147" s="101">
        <v>167</v>
      </c>
      <c r="L147" s="101">
        <v>0</v>
      </c>
      <c r="M147" s="101">
        <v>3</v>
      </c>
      <c r="N147" s="25"/>
      <c r="O147" s="101">
        <v>0</v>
      </c>
      <c r="P147" s="101">
        <v>16</v>
      </c>
      <c r="Q147" s="101">
        <v>0</v>
      </c>
      <c r="R147" s="101">
        <v>0</v>
      </c>
      <c r="S147" s="101">
        <v>0</v>
      </c>
      <c r="T147" s="101">
        <v>0</v>
      </c>
      <c r="U147" s="101">
        <v>7</v>
      </c>
      <c r="V147" s="101">
        <v>1</v>
      </c>
      <c r="W147" s="101">
        <v>99</v>
      </c>
      <c r="X147" s="101">
        <v>53</v>
      </c>
      <c r="Y147" s="25"/>
      <c r="Z147" s="101">
        <v>175</v>
      </c>
      <c r="AA147" s="101">
        <v>0</v>
      </c>
      <c r="AB147" s="25"/>
      <c r="AC147" s="101">
        <v>39</v>
      </c>
      <c r="AD147" s="101">
        <v>45</v>
      </c>
      <c r="AE147" s="101">
        <v>0</v>
      </c>
      <c r="AF147" s="101">
        <v>0</v>
      </c>
      <c r="AG147" s="101">
        <v>0</v>
      </c>
      <c r="AH147" s="101">
        <v>35</v>
      </c>
      <c r="AI147" s="101">
        <v>57</v>
      </c>
      <c r="AJ147" s="101"/>
    </row>
    <row r="148" spans="1:36" s="103" customFormat="1">
      <c r="A148" s="99">
        <v>2008</v>
      </c>
      <c r="B148" s="100" t="s">
        <v>200</v>
      </c>
      <c r="C148" s="101">
        <f t="shared" si="60"/>
        <v>158</v>
      </c>
      <c r="D148" s="102">
        <f>C148/$C$221</f>
        <v>2.8784842412096921E-2</v>
      </c>
      <c r="E148" s="101"/>
      <c r="F148" s="101">
        <v>12</v>
      </c>
      <c r="G148" s="101">
        <v>37</v>
      </c>
      <c r="H148" s="101">
        <v>109</v>
      </c>
      <c r="I148" s="25"/>
      <c r="J148" s="101">
        <v>4</v>
      </c>
      <c r="K148" s="101">
        <v>152</v>
      </c>
      <c r="L148" s="101">
        <v>0</v>
      </c>
      <c r="M148" s="101">
        <v>2</v>
      </c>
      <c r="N148" s="25"/>
      <c r="O148" s="101">
        <v>1</v>
      </c>
      <c r="P148" s="101">
        <v>8</v>
      </c>
      <c r="Q148" s="101">
        <v>1</v>
      </c>
      <c r="R148" s="101">
        <v>0</v>
      </c>
      <c r="S148" s="101">
        <v>1</v>
      </c>
      <c r="T148" s="101">
        <v>0</v>
      </c>
      <c r="U148" s="101">
        <v>1</v>
      </c>
      <c r="V148" s="101">
        <v>9</v>
      </c>
      <c r="W148" s="101">
        <v>115</v>
      </c>
      <c r="X148" s="101">
        <v>22</v>
      </c>
      <c r="Y148" s="25"/>
      <c r="Z148" s="101">
        <v>158</v>
      </c>
      <c r="AA148" s="101">
        <v>0</v>
      </c>
      <c r="AB148" s="25"/>
      <c r="AC148" s="101">
        <v>35</v>
      </c>
      <c r="AD148" s="101">
        <v>49</v>
      </c>
      <c r="AE148" s="101">
        <v>7</v>
      </c>
      <c r="AF148" s="101">
        <v>1</v>
      </c>
      <c r="AG148" s="101">
        <v>0</v>
      </c>
      <c r="AH148" s="101">
        <v>27</v>
      </c>
      <c r="AI148" s="101">
        <v>39</v>
      </c>
      <c r="AJ148" s="101"/>
    </row>
    <row r="149" spans="1:36" s="103" customFormat="1">
      <c r="A149" s="99">
        <v>2009</v>
      </c>
      <c r="B149" s="100" t="s">
        <v>200</v>
      </c>
      <c r="C149" s="101">
        <f t="shared" si="60"/>
        <v>171</v>
      </c>
      <c r="D149" s="102">
        <f>C149/$C$225</f>
        <v>3.1992516370439664E-2</v>
      </c>
      <c r="E149" s="101"/>
      <c r="F149" s="101">
        <v>8</v>
      </c>
      <c r="G149" s="101">
        <v>10</v>
      </c>
      <c r="H149" s="101">
        <v>153</v>
      </c>
      <c r="I149" s="25"/>
      <c r="J149" s="101">
        <v>4</v>
      </c>
      <c r="K149" s="101">
        <v>166</v>
      </c>
      <c r="L149" s="101">
        <v>1</v>
      </c>
      <c r="M149" s="101">
        <v>0</v>
      </c>
      <c r="N149" s="25"/>
      <c r="O149" s="101">
        <v>9</v>
      </c>
      <c r="P149" s="101">
        <v>0</v>
      </c>
      <c r="Q149" s="101">
        <v>0</v>
      </c>
      <c r="R149" s="101">
        <v>1</v>
      </c>
      <c r="S149" s="101">
        <v>0</v>
      </c>
      <c r="T149" s="101">
        <v>0</v>
      </c>
      <c r="U149" s="101">
        <v>3</v>
      </c>
      <c r="V149" s="101">
        <v>26</v>
      </c>
      <c r="W149" s="101">
        <v>132</v>
      </c>
      <c r="X149" s="101">
        <v>0</v>
      </c>
      <c r="Y149" s="25"/>
      <c r="Z149" s="101">
        <v>170</v>
      </c>
      <c r="AA149" s="101">
        <v>1</v>
      </c>
      <c r="AB149" s="25"/>
      <c r="AC149" s="25">
        <v>14</v>
      </c>
      <c r="AD149" s="25">
        <v>33</v>
      </c>
      <c r="AE149" s="25">
        <v>1</v>
      </c>
      <c r="AF149" s="25">
        <v>0</v>
      </c>
      <c r="AG149" s="25">
        <v>2</v>
      </c>
      <c r="AH149" s="25">
        <v>67</v>
      </c>
      <c r="AI149" s="25">
        <v>54</v>
      </c>
      <c r="AJ149" s="101"/>
    </row>
    <row r="150" spans="1:36" s="103" customFormat="1">
      <c r="A150" s="99">
        <v>2010</v>
      </c>
      <c r="B150" s="100" t="s">
        <v>200</v>
      </c>
      <c r="C150" s="101">
        <f t="shared" si="60"/>
        <v>92</v>
      </c>
      <c r="D150" s="102">
        <f>C150/$C$229</f>
        <v>2.1091242549289319E-2</v>
      </c>
      <c r="E150" s="101"/>
      <c r="F150" s="101">
        <v>8</v>
      </c>
      <c r="G150" s="101">
        <v>31</v>
      </c>
      <c r="H150" s="101">
        <v>53</v>
      </c>
      <c r="I150" s="101"/>
      <c r="J150" s="101">
        <v>2</v>
      </c>
      <c r="K150" s="101">
        <v>88</v>
      </c>
      <c r="L150" s="101">
        <v>2</v>
      </c>
      <c r="M150" s="101">
        <v>0</v>
      </c>
      <c r="N150" s="101"/>
      <c r="O150" s="101">
        <v>1</v>
      </c>
      <c r="P150" s="101">
        <v>2</v>
      </c>
      <c r="Q150" s="101">
        <v>0</v>
      </c>
      <c r="R150" s="101">
        <v>0</v>
      </c>
      <c r="S150" s="101">
        <v>1</v>
      </c>
      <c r="T150" s="101">
        <v>0</v>
      </c>
      <c r="U150" s="101">
        <v>4</v>
      </c>
      <c r="V150" s="101">
        <v>0</v>
      </c>
      <c r="W150" s="101">
        <v>46</v>
      </c>
      <c r="X150" s="101">
        <v>38</v>
      </c>
      <c r="Y150" s="101"/>
      <c r="Z150" s="101">
        <v>91</v>
      </c>
      <c r="AA150" s="101">
        <v>1</v>
      </c>
      <c r="AB150" s="101"/>
      <c r="AC150" s="101">
        <v>18</v>
      </c>
      <c r="AD150" s="101">
        <v>45</v>
      </c>
      <c r="AE150" s="101">
        <v>2</v>
      </c>
      <c r="AF150" s="101">
        <v>2</v>
      </c>
      <c r="AG150" s="101">
        <v>0</v>
      </c>
      <c r="AH150" s="101">
        <v>2</v>
      </c>
      <c r="AI150" s="101">
        <v>23</v>
      </c>
      <c r="AJ150" s="101"/>
    </row>
    <row r="151" spans="1:36" s="103" customFormat="1" ht="3.95" customHeight="1">
      <c r="A151" s="99"/>
      <c r="B151" s="100"/>
      <c r="C151" s="32"/>
      <c r="D151" s="41"/>
      <c r="E151" s="101"/>
      <c r="F151" s="32"/>
      <c r="G151" s="32"/>
      <c r="H151" s="32"/>
      <c r="I151" s="25"/>
      <c r="J151" s="32"/>
      <c r="K151" s="32"/>
      <c r="L151" s="32"/>
      <c r="M151" s="32"/>
      <c r="N151" s="25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25"/>
      <c r="Z151" s="32"/>
      <c r="AA151" s="32"/>
      <c r="AB151" s="25"/>
      <c r="AC151" s="32"/>
      <c r="AD151" s="32"/>
      <c r="AE151" s="32"/>
      <c r="AF151" s="32"/>
      <c r="AG151" s="32"/>
      <c r="AH151" s="32"/>
      <c r="AI151" s="32"/>
      <c r="AJ151" s="101"/>
    </row>
    <row r="152" spans="1:36" s="106" customFormat="1">
      <c r="A152" s="127" t="str">
        <f>"  Total "&amp;B150</f>
        <v xml:space="preserve">  Total Mini Pumpers (1901) Initial Attack</v>
      </c>
      <c r="B152" s="127"/>
      <c r="C152" s="104">
        <f>SUM(C147:C151)</f>
        <v>597</v>
      </c>
      <c r="D152" s="105">
        <f>C152/$C$234</f>
        <v>2.8497780323643133E-2</v>
      </c>
      <c r="E152" s="104"/>
      <c r="F152" s="104">
        <f>SUM(F147:F151)</f>
        <v>38</v>
      </c>
      <c r="G152" s="104">
        <f>SUM(G147:G151)</f>
        <v>131</v>
      </c>
      <c r="H152" s="104">
        <f>SUM(H147:H151)</f>
        <v>428</v>
      </c>
      <c r="I152" s="51"/>
      <c r="J152" s="104">
        <f>SUM(J147:J151)</f>
        <v>16</v>
      </c>
      <c r="K152" s="104">
        <f>SUM(K147:K151)</f>
        <v>573</v>
      </c>
      <c r="L152" s="104">
        <f>SUM(L147:L151)</f>
        <v>3</v>
      </c>
      <c r="M152" s="104">
        <f>SUM(M147:M151)</f>
        <v>5</v>
      </c>
      <c r="N152" s="51"/>
      <c r="O152" s="104">
        <f t="shared" ref="O152:X152" si="61">SUM(O147:O151)</f>
        <v>11</v>
      </c>
      <c r="P152" s="104">
        <f t="shared" si="61"/>
        <v>26</v>
      </c>
      <c r="Q152" s="104">
        <f t="shared" si="61"/>
        <v>1</v>
      </c>
      <c r="R152" s="104">
        <f t="shared" si="61"/>
        <v>1</v>
      </c>
      <c r="S152" s="104">
        <f t="shared" si="61"/>
        <v>2</v>
      </c>
      <c r="T152" s="104">
        <f t="shared" si="61"/>
        <v>0</v>
      </c>
      <c r="U152" s="104">
        <f t="shared" si="61"/>
        <v>15</v>
      </c>
      <c r="V152" s="104">
        <f t="shared" si="61"/>
        <v>36</v>
      </c>
      <c r="W152" s="104">
        <f t="shared" si="61"/>
        <v>392</v>
      </c>
      <c r="X152" s="104">
        <f t="shared" si="61"/>
        <v>113</v>
      </c>
      <c r="Y152" s="51"/>
      <c r="Z152" s="104">
        <f>SUM(Z147:Z151)</f>
        <v>594</v>
      </c>
      <c r="AA152" s="104">
        <f>SUM(AA147:AA151)</f>
        <v>2</v>
      </c>
      <c r="AB152" s="51"/>
      <c r="AC152" s="104">
        <f t="shared" ref="AC152:AI152" si="62">SUM(AC147:AC151)</f>
        <v>106</v>
      </c>
      <c r="AD152" s="104">
        <f t="shared" si="62"/>
        <v>172</v>
      </c>
      <c r="AE152" s="104">
        <f t="shared" si="62"/>
        <v>10</v>
      </c>
      <c r="AF152" s="104">
        <f t="shared" si="62"/>
        <v>3</v>
      </c>
      <c r="AG152" s="104">
        <f t="shared" si="62"/>
        <v>2</v>
      </c>
      <c r="AH152" s="104">
        <f t="shared" si="62"/>
        <v>131</v>
      </c>
      <c r="AI152" s="104">
        <f t="shared" si="62"/>
        <v>173</v>
      </c>
      <c r="AJ152" s="104"/>
    </row>
    <row r="153" spans="1:36" s="103" customFormat="1">
      <c r="A153" s="99"/>
      <c r="B153" s="100"/>
      <c r="C153" s="101"/>
      <c r="D153" s="101"/>
      <c r="E153" s="101"/>
      <c r="F153" s="101"/>
      <c r="G153" s="101"/>
      <c r="H153" s="101"/>
      <c r="I153" s="25"/>
      <c r="J153" s="101"/>
      <c r="K153" s="101"/>
      <c r="L153" s="101"/>
      <c r="M153" s="101"/>
      <c r="N153" s="25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25"/>
      <c r="Z153" s="101"/>
      <c r="AA153" s="101"/>
      <c r="AB153" s="25"/>
      <c r="AC153" s="101"/>
      <c r="AD153" s="101"/>
      <c r="AE153" s="101"/>
      <c r="AF153" s="101"/>
      <c r="AG153" s="101"/>
      <c r="AH153" s="101"/>
      <c r="AI153" s="101"/>
      <c r="AJ153" s="101"/>
    </row>
    <row r="154" spans="1:36" s="103" customFormat="1">
      <c r="A154" s="99">
        <v>2007</v>
      </c>
      <c r="B154" s="100" t="s">
        <v>201</v>
      </c>
      <c r="C154" s="101">
        <f t="shared" ref="C154:C157" si="63">SUM(F154:H154)</f>
        <v>2870</v>
      </c>
      <c r="D154" s="42">
        <f>C154/$C$217</f>
        <v>0.49887015470189466</v>
      </c>
      <c r="E154" s="101"/>
      <c r="F154" s="101">
        <v>200</v>
      </c>
      <c r="G154" s="101">
        <v>65</v>
      </c>
      <c r="H154" s="101">
        <v>2605</v>
      </c>
      <c r="I154" s="25"/>
      <c r="J154" s="101">
        <v>86</v>
      </c>
      <c r="K154" s="101">
        <v>996</v>
      </c>
      <c r="L154" s="101">
        <v>1549</v>
      </c>
      <c r="M154" s="101">
        <v>238</v>
      </c>
      <c r="N154" s="25"/>
      <c r="O154" s="101">
        <v>35</v>
      </c>
      <c r="P154" s="101">
        <v>2265</v>
      </c>
      <c r="Q154" s="101">
        <v>72</v>
      </c>
      <c r="R154" s="101">
        <v>2</v>
      </c>
      <c r="S154" s="101">
        <v>253</v>
      </c>
      <c r="T154" s="101">
        <v>10</v>
      </c>
      <c r="U154" s="101">
        <v>4</v>
      </c>
      <c r="V154" s="101">
        <v>2</v>
      </c>
      <c r="W154" s="101">
        <v>206</v>
      </c>
      <c r="X154" s="101">
        <v>21</v>
      </c>
      <c r="Y154" s="25"/>
      <c r="Z154" s="101">
        <v>2748</v>
      </c>
      <c r="AA154" s="101">
        <v>118</v>
      </c>
      <c r="AB154" s="25"/>
      <c r="AC154" s="101">
        <v>197</v>
      </c>
      <c r="AD154" s="101">
        <v>821</v>
      </c>
      <c r="AE154" s="101">
        <v>240</v>
      </c>
      <c r="AF154" s="101">
        <v>116</v>
      </c>
      <c r="AG154" s="101">
        <v>37</v>
      </c>
      <c r="AH154" s="101">
        <v>256</v>
      </c>
      <c r="AI154" s="101">
        <v>1203</v>
      </c>
      <c r="AJ154" s="101"/>
    </row>
    <row r="155" spans="1:36" s="103" customFormat="1">
      <c r="A155" s="99">
        <v>2008</v>
      </c>
      <c r="B155" s="100" t="s">
        <v>201</v>
      </c>
      <c r="C155" s="101">
        <f t="shared" si="63"/>
        <v>2682</v>
      </c>
      <c r="D155" s="42">
        <f>C155/$C$221</f>
        <v>0.48861359081799965</v>
      </c>
      <c r="E155" s="101"/>
      <c r="F155" s="101">
        <v>194</v>
      </c>
      <c r="G155" s="101">
        <v>119</v>
      </c>
      <c r="H155" s="101">
        <v>2369</v>
      </c>
      <c r="I155" s="25"/>
      <c r="J155" s="101">
        <v>92</v>
      </c>
      <c r="K155" s="101">
        <v>727</v>
      </c>
      <c r="L155" s="101">
        <v>1628</v>
      </c>
      <c r="M155" s="101">
        <v>235</v>
      </c>
      <c r="N155" s="25"/>
      <c r="O155" s="101">
        <v>534</v>
      </c>
      <c r="P155" s="101">
        <v>1657</v>
      </c>
      <c r="Q155" s="101">
        <v>46</v>
      </c>
      <c r="R155" s="101">
        <v>78</v>
      </c>
      <c r="S155" s="101">
        <v>150</v>
      </c>
      <c r="T155" s="101">
        <v>1</v>
      </c>
      <c r="U155" s="101">
        <v>8</v>
      </c>
      <c r="V155" s="101">
        <v>6</v>
      </c>
      <c r="W155" s="101">
        <v>149</v>
      </c>
      <c r="X155" s="101">
        <v>53</v>
      </c>
      <c r="Y155" s="25"/>
      <c r="Z155" s="101">
        <v>2553</v>
      </c>
      <c r="AA155" s="101">
        <v>129</v>
      </c>
      <c r="AB155" s="25"/>
      <c r="AC155" s="101">
        <v>172</v>
      </c>
      <c r="AD155" s="101">
        <v>871</v>
      </c>
      <c r="AE155" s="101">
        <v>254</v>
      </c>
      <c r="AF155" s="101">
        <v>73</v>
      </c>
      <c r="AG155" s="101">
        <v>25</v>
      </c>
      <c r="AH155" s="101">
        <v>160</v>
      </c>
      <c r="AI155" s="101">
        <v>1127</v>
      </c>
      <c r="AJ155" s="101"/>
    </row>
    <row r="156" spans="1:36" s="103" customFormat="1">
      <c r="A156" s="99">
        <v>2009</v>
      </c>
      <c r="B156" s="100" t="s">
        <v>201</v>
      </c>
      <c r="C156" s="101">
        <f t="shared" si="63"/>
        <v>2673</v>
      </c>
      <c r="D156" s="42">
        <f>C156/$C$225</f>
        <v>0.50009354536950423</v>
      </c>
      <c r="E156" s="101"/>
      <c r="F156" s="101">
        <v>188</v>
      </c>
      <c r="G156" s="101">
        <v>111</v>
      </c>
      <c r="H156" s="101">
        <v>2374</v>
      </c>
      <c r="I156" s="25"/>
      <c r="J156" s="101">
        <v>117</v>
      </c>
      <c r="K156" s="101">
        <v>699</v>
      </c>
      <c r="L156" s="101">
        <v>1667</v>
      </c>
      <c r="M156" s="101">
        <v>190</v>
      </c>
      <c r="N156" s="25"/>
      <c r="O156" s="101">
        <v>2173</v>
      </c>
      <c r="P156" s="101">
        <v>47</v>
      </c>
      <c r="Q156" s="101">
        <v>43</v>
      </c>
      <c r="R156" s="101">
        <v>257</v>
      </c>
      <c r="S156" s="101">
        <v>2</v>
      </c>
      <c r="T156" s="101">
        <v>0</v>
      </c>
      <c r="U156" s="101">
        <v>5</v>
      </c>
      <c r="V156" s="101">
        <v>29</v>
      </c>
      <c r="W156" s="101">
        <v>116</v>
      </c>
      <c r="X156" s="101">
        <v>1</v>
      </c>
      <c r="Y156" s="25"/>
      <c r="Z156" s="101">
        <v>2588</v>
      </c>
      <c r="AA156" s="101">
        <v>85</v>
      </c>
      <c r="AB156" s="25"/>
      <c r="AC156" s="25">
        <v>181</v>
      </c>
      <c r="AD156" s="25">
        <v>877</v>
      </c>
      <c r="AE156" s="25">
        <v>178</v>
      </c>
      <c r="AF156" s="25">
        <v>71</v>
      </c>
      <c r="AG156" s="25">
        <v>17</v>
      </c>
      <c r="AH156" s="25">
        <v>172</v>
      </c>
      <c r="AI156" s="25">
        <v>1177</v>
      </c>
      <c r="AJ156" s="101"/>
    </row>
    <row r="157" spans="1:36" s="103" customFormat="1">
      <c r="A157" s="99">
        <v>2010</v>
      </c>
      <c r="B157" s="100" t="s">
        <v>201</v>
      </c>
      <c r="C157" s="101">
        <f t="shared" si="63"/>
        <v>2086</v>
      </c>
      <c r="D157" s="42">
        <f>C157/$C$229</f>
        <v>0.47822099954149472</v>
      </c>
      <c r="E157" s="101"/>
      <c r="F157" s="101">
        <v>210</v>
      </c>
      <c r="G157" s="101">
        <v>88</v>
      </c>
      <c r="H157" s="101">
        <v>1788</v>
      </c>
      <c r="I157" s="101"/>
      <c r="J157" s="101">
        <v>92</v>
      </c>
      <c r="K157" s="101">
        <v>524</v>
      </c>
      <c r="L157" s="101">
        <v>1283</v>
      </c>
      <c r="M157" s="101">
        <v>187</v>
      </c>
      <c r="N157" s="101"/>
      <c r="O157" s="101">
        <v>0</v>
      </c>
      <c r="P157" s="101">
        <v>1761</v>
      </c>
      <c r="Q157" s="101">
        <v>76</v>
      </c>
      <c r="R157" s="101">
        <v>0</v>
      </c>
      <c r="S157" s="101">
        <v>151</v>
      </c>
      <c r="T157" s="101">
        <v>5</v>
      </c>
      <c r="U157" s="101">
        <v>4</v>
      </c>
      <c r="V157" s="101">
        <v>1</v>
      </c>
      <c r="W157" s="101">
        <v>60</v>
      </c>
      <c r="X157" s="101">
        <v>28</v>
      </c>
      <c r="Y157" s="101"/>
      <c r="Z157" s="101">
        <v>2028</v>
      </c>
      <c r="AA157" s="101">
        <v>58</v>
      </c>
      <c r="AB157" s="101"/>
      <c r="AC157" s="101">
        <v>183</v>
      </c>
      <c r="AD157" s="101">
        <v>701</v>
      </c>
      <c r="AE157" s="101">
        <v>175</v>
      </c>
      <c r="AF157" s="101">
        <v>42</v>
      </c>
      <c r="AG157" s="101">
        <v>9</v>
      </c>
      <c r="AH157" s="101">
        <v>178</v>
      </c>
      <c r="AI157" s="101">
        <v>798</v>
      </c>
      <c r="AJ157" s="101"/>
    </row>
    <row r="158" spans="1:36" s="103" customFormat="1" ht="3.95" customHeight="1">
      <c r="A158" s="99"/>
      <c r="B158" s="100"/>
      <c r="C158" s="32"/>
      <c r="D158" s="41"/>
      <c r="E158" s="101"/>
      <c r="F158" s="32"/>
      <c r="G158" s="32"/>
      <c r="H158" s="32"/>
      <c r="I158" s="25"/>
      <c r="J158" s="32"/>
      <c r="K158" s="32"/>
      <c r="L158" s="32"/>
      <c r="M158" s="32"/>
      <c r="N158" s="25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25"/>
      <c r="Z158" s="32"/>
      <c r="AA158" s="32"/>
      <c r="AB158" s="25"/>
      <c r="AC158" s="32"/>
      <c r="AD158" s="32"/>
      <c r="AE158" s="32"/>
      <c r="AF158" s="32"/>
      <c r="AG158" s="32"/>
      <c r="AH158" s="32"/>
      <c r="AI158" s="32"/>
      <c r="AJ158" s="101"/>
    </row>
    <row r="159" spans="1:36" s="106" customFormat="1">
      <c r="A159" s="127" t="str">
        <f>"  Total "&amp;B157</f>
        <v xml:space="preserve">  Total Pumpers</v>
      </c>
      <c r="B159" s="127"/>
      <c r="C159" s="104">
        <f>SUM(C154:C158)</f>
        <v>10311</v>
      </c>
      <c r="D159" s="107">
        <f>C159/$C$234</f>
        <v>0.49219533151940426</v>
      </c>
      <c r="E159" s="104"/>
      <c r="F159" s="104">
        <f>SUM(F154:F158)</f>
        <v>792</v>
      </c>
      <c r="G159" s="104">
        <f>SUM(G154:G158)</f>
        <v>383</v>
      </c>
      <c r="H159" s="104">
        <f>SUM(H154:H158)</f>
        <v>9136</v>
      </c>
      <c r="I159" s="51"/>
      <c r="J159" s="104">
        <f>SUM(J154:J158)</f>
        <v>387</v>
      </c>
      <c r="K159" s="104">
        <f>SUM(K154:K158)</f>
        <v>2946</v>
      </c>
      <c r="L159" s="104">
        <f>SUM(L154:L158)</f>
        <v>6127</v>
      </c>
      <c r="M159" s="104">
        <f>SUM(M154:M158)</f>
        <v>850</v>
      </c>
      <c r="N159" s="51"/>
      <c r="O159" s="104">
        <f t="shared" ref="O159:X159" si="64">SUM(O154:O158)</f>
        <v>2742</v>
      </c>
      <c r="P159" s="104">
        <f t="shared" si="64"/>
        <v>5730</v>
      </c>
      <c r="Q159" s="104">
        <f t="shared" si="64"/>
        <v>237</v>
      </c>
      <c r="R159" s="104">
        <f t="shared" si="64"/>
        <v>337</v>
      </c>
      <c r="S159" s="104">
        <f t="shared" si="64"/>
        <v>556</v>
      </c>
      <c r="T159" s="104">
        <f t="shared" si="64"/>
        <v>16</v>
      </c>
      <c r="U159" s="104">
        <f t="shared" si="64"/>
        <v>21</v>
      </c>
      <c r="V159" s="104">
        <f t="shared" si="64"/>
        <v>38</v>
      </c>
      <c r="W159" s="104">
        <f t="shared" si="64"/>
        <v>531</v>
      </c>
      <c r="X159" s="104">
        <f t="shared" si="64"/>
        <v>103</v>
      </c>
      <c r="Y159" s="51"/>
      <c r="Z159" s="104">
        <f>SUM(Z154:Z158)</f>
        <v>9917</v>
      </c>
      <c r="AA159" s="104">
        <f>SUM(AA154:AA158)</f>
        <v>390</v>
      </c>
      <c r="AB159" s="51"/>
      <c r="AC159" s="104">
        <f t="shared" ref="AC159:AI159" si="65">SUM(AC154:AC158)</f>
        <v>733</v>
      </c>
      <c r="AD159" s="104">
        <f t="shared" si="65"/>
        <v>3270</v>
      </c>
      <c r="AE159" s="104">
        <f t="shared" si="65"/>
        <v>847</v>
      </c>
      <c r="AF159" s="104">
        <f t="shared" si="65"/>
        <v>302</v>
      </c>
      <c r="AG159" s="104">
        <f t="shared" si="65"/>
        <v>88</v>
      </c>
      <c r="AH159" s="104">
        <f t="shared" si="65"/>
        <v>766</v>
      </c>
      <c r="AI159" s="104">
        <f t="shared" si="65"/>
        <v>4305</v>
      </c>
      <c r="AJ159" s="104"/>
    </row>
    <row r="160" spans="1:36" s="103" customFormat="1">
      <c r="A160" s="99"/>
      <c r="B160" s="100"/>
      <c r="C160" s="101"/>
      <c r="D160" s="101"/>
      <c r="E160" s="101"/>
      <c r="F160" s="101"/>
      <c r="G160" s="101"/>
      <c r="H160" s="101"/>
      <c r="I160" s="25"/>
      <c r="J160" s="101"/>
      <c r="K160" s="101"/>
      <c r="L160" s="101"/>
      <c r="M160" s="101"/>
      <c r="N160" s="25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25"/>
      <c r="Z160" s="101"/>
      <c r="AA160" s="101"/>
      <c r="AB160" s="25"/>
      <c r="AC160" s="101"/>
      <c r="AD160" s="101"/>
      <c r="AE160" s="101"/>
      <c r="AF160" s="101"/>
      <c r="AG160" s="101"/>
      <c r="AH160" s="101"/>
      <c r="AI160" s="101"/>
      <c r="AJ160" s="101"/>
    </row>
    <row r="161" spans="1:36" s="103" customFormat="1">
      <c r="A161" s="99">
        <v>2007</v>
      </c>
      <c r="B161" s="100" t="s">
        <v>202</v>
      </c>
      <c r="C161" s="101">
        <f t="shared" ref="C161:C164" si="66">SUM(F161:H161)</f>
        <v>341</v>
      </c>
      <c r="D161" s="42">
        <f>C161/$C$217</f>
        <v>5.9273422562141492E-2</v>
      </c>
      <c r="E161" s="101"/>
      <c r="F161" s="101">
        <v>22</v>
      </c>
      <c r="G161" s="101">
        <v>0</v>
      </c>
      <c r="H161" s="101">
        <v>319</v>
      </c>
      <c r="I161" s="25"/>
      <c r="J161" s="101">
        <v>2</v>
      </c>
      <c r="K161" s="101">
        <v>86</v>
      </c>
      <c r="L161" s="101">
        <v>203</v>
      </c>
      <c r="M161" s="101">
        <v>50</v>
      </c>
      <c r="N161" s="25"/>
      <c r="O161" s="101">
        <v>1</v>
      </c>
      <c r="P161" s="101">
        <v>252</v>
      </c>
      <c r="Q161" s="101">
        <v>8</v>
      </c>
      <c r="R161" s="101">
        <v>0</v>
      </c>
      <c r="S161" s="101">
        <v>28</v>
      </c>
      <c r="T161" s="101">
        <v>0</v>
      </c>
      <c r="U161" s="101">
        <v>3</v>
      </c>
      <c r="V161" s="101">
        <v>18</v>
      </c>
      <c r="W161" s="101">
        <v>18</v>
      </c>
      <c r="X161" s="101">
        <v>13</v>
      </c>
      <c r="Y161" s="25"/>
      <c r="Z161" s="101">
        <v>341</v>
      </c>
      <c r="AA161" s="101">
        <v>0</v>
      </c>
      <c r="AB161" s="25"/>
      <c r="AC161" s="101">
        <v>51</v>
      </c>
      <c r="AD161" s="101">
        <v>86</v>
      </c>
      <c r="AE161" s="101">
        <v>18</v>
      </c>
      <c r="AF161" s="101">
        <v>3</v>
      </c>
      <c r="AG161" s="101">
        <v>1</v>
      </c>
      <c r="AH161" s="101">
        <v>6</v>
      </c>
      <c r="AI161" s="101">
        <v>176</v>
      </c>
      <c r="AJ161" s="101"/>
    </row>
    <row r="162" spans="1:36" s="103" customFormat="1">
      <c r="A162" s="99">
        <v>2008</v>
      </c>
      <c r="B162" s="100" t="s">
        <v>203</v>
      </c>
      <c r="C162" s="101">
        <f t="shared" si="66"/>
        <v>287</v>
      </c>
      <c r="D162" s="42">
        <f>C162/$C$221</f>
        <v>5.2286390963745676E-2</v>
      </c>
      <c r="E162" s="101"/>
      <c r="F162" s="101">
        <v>32</v>
      </c>
      <c r="G162" s="101">
        <v>9</v>
      </c>
      <c r="H162" s="101">
        <v>246</v>
      </c>
      <c r="I162" s="25"/>
      <c r="J162" s="101">
        <v>6</v>
      </c>
      <c r="K162" s="101">
        <v>85</v>
      </c>
      <c r="L162" s="101">
        <v>148</v>
      </c>
      <c r="M162" s="101">
        <v>48</v>
      </c>
      <c r="N162" s="25"/>
      <c r="O162" s="101">
        <v>66</v>
      </c>
      <c r="P162" s="101">
        <v>154</v>
      </c>
      <c r="Q162" s="101">
        <v>5</v>
      </c>
      <c r="R162" s="101">
        <v>6</v>
      </c>
      <c r="S162" s="101">
        <v>21</v>
      </c>
      <c r="T162" s="101">
        <v>0</v>
      </c>
      <c r="U162" s="101">
        <v>1</v>
      </c>
      <c r="V162" s="101">
        <v>1</v>
      </c>
      <c r="W162" s="101">
        <v>22</v>
      </c>
      <c r="X162" s="101">
        <v>11</v>
      </c>
      <c r="Y162" s="25"/>
      <c r="Z162" s="101">
        <v>287</v>
      </c>
      <c r="AA162" s="101">
        <v>0</v>
      </c>
      <c r="AB162" s="25"/>
      <c r="AC162" s="101">
        <v>29</v>
      </c>
      <c r="AD162" s="101">
        <v>80</v>
      </c>
      <c r="AE162" s="101">
        <v>33</v>
      </c>
      <c r="AF162" s="101">
        <v>2</v>
      </c>
      <c r="AG162" s="101">
        <v>2</v>
      </c>
      <c r="AH162" s="101">
        <v>10</v>
      </c>
      <c r="AI162" s="101">
        <v>131</v>
      </c>
      <c r="AJ162" s="101"/>
    </row>
    <row r="163" spans="1:36" s="103" customFormat="1">
      <c r="A163" s="99">
        <v>2009</v>
      </c>
      <c r="B163" s="100" t="s">
        <v>203</v>
      </c>
      <c r="C163" s="101">
        <f t="shared" si="66"/>
        <v>284</v>
      </c>
      <c r="D163" s="42">
        <f>C163/$C$225</f>
        <v>5.3133769878391017E-2</v>
      </c>
      <c r="E163" s="101"/>
      <c r="F163" s="101">
        <v>40</v>
      </c>
      <c r="G163" s="101">
        <v>11</v>
      </c>
      <c r="H163" s="101">
        <v>233</v>
      </c>
      <c r="I163" s="25"/>
      <c r="J163" s="101">
        <v>3</v>
      </c>
      <c r="K163" s="101">
        <v>61</v>
      </c>
      <c r="L163" s="101">
        <v>180</v>
      </c>
      <c r="M163" s="101">
        <v>40</v>
      </c>
      <c r="N163" s="25"/>
      <c r="O163" s="101">
        <v>242</v>
      </c>
      <c r="P163" s="101">
        <v>8</v>
      </c>
      <c r="Q163" s="101">
        <v>1</v>
      </c>
      <c r="R163" s="101">
        <v>24</v>
      </c>
      <c r="S163" s="101">
        <v>1</v>
      </c>
      <c r="T163" s="101">
        <v>0</v>
      </c>
      <c r="U163" s="101">
        <v>2</v>
      </c>
      <c r="V163" s="101">
        <v>0</v>
      </c>
      <c r="W163" s="101">
        <v>6</v>
      </c>
      <c r="X163" s="101">
        <v>0</v>
      </c>
      <c r="Y163" s="25"/>
      <c r="Z163" s="101">
        <v>282</v>
      </c>
      <c r="AA163" s="101">
        <v>2</v>
      </c>
      <c r="AB163" s="25"/>
      <c r="AC163" s="25">
        <v>25</v>
      </c>
      <c r="AD163" s="25">
        <v>69</v>
      </c>
      <c r="AE163" s="25">
        <v>23</v>
      </c>
      <c r="AF163" s="25">
        <v>0</v>
      </c>
      <c r="AG163" s="25">
        <v>1</v>
      </c>
      <c r="AH163" s="25">
        <v>3</v>
      </c>
      <c r="AI163" s="25">
        <v>163</v>
      </c>
      <c r="AJ163" s="101"/>
    </row>
    <row r="164" spans="1:36" s="103" customFormat="1">
      <c r="A164" s="99">
        <v>2010</v>
      </c>
      <c r="B164" s="100" t="s">
        <v>203</v>
      </c>
      <c r="C164" s="101">
        <f t="shared" si="66"/>
        <v>70</v>
      </c>
      <c r="D164" s="42">
        <f>C164/$C$229</f>
        <v>1.6047684548372305E-2</v>
      </c>
      <c r="E164" s="101"/>
      <c r="F164" s="101">
        <v>11</v>
      </c>
      <c r="G164" s="101">
        <v>1</v>
      </c>
      <c r="H164" s="101">
        <v>58</v>
      </c>
      <c r="I164" s="101"/>
      <c r="J164" s="101">
        <v>2</v>
      </c>
      <c r="K164" s="101">
        <v>31</v>
      </c>
      <c r="L164" s="101">
        <v>30</v>
      </c>
      <c r="M164" s="101">
        <v>7</v>
      </c>
      <c r="N164" s="101"/>
      <c r="O164" s="101">
        <v>0</v>
      </c>
      <c r="P164" s="101">
        <v>0</v>
      </c>
      <c r="Q164" s="101">
        <v>0</v>
      </c>
      <c r="R164" s="101">
        <v>0</v>
      </c>
      <c r="S164" s="101">
        <v>0</v>
      </c>
      <c r="T164" s="101">
        <v>0</v>
      </c>
      <c r="U164" s="101">
        <v>68</v>
      </c>
      <c r="V164" s="101">
        <v>1</v>
      </c>
      <c r="W164" s="101">
        <v>1</v>
      </c>
      <c r="X164" s="101">
        <v>0</v>
      </c>
      <c r="Y164" s="101"/>
      <c r="Z164" s="101">
        <v>63</v>
      </c>
      <c r="AA164" s="101">
        <v>7</v>
      </c>
      <c r="AB164" s="101"/>
      <c r="AC164" s="101">
        <v>0</v>
      </c>
      <c r="AD164" s="101">
        <v>0</v>
      </c>
      <c r="AE164" s="101">
        <v>0</v>
      </c>
      <c r="AF164" s="101">
        <v>0</v>
      </c>
      <c r="AG164" s="101">
        <v>0</v>
      </c>
      <c r="AH164" s="101">
        <v>0</v>
      </c>
      <c r="AI164" s="101">
        <v>70</v>
      </c>
      <c r="AJ164" s="101"/>
    </row>
    <row r="165" spans="1:36" s="103" customFormat="1" ht="3.95" customHeight="1">
      <c r="A165" s="99"/>
      <c r="B165" s="100"/>
      <c r="C165" s="32"/>
      <c r="D165" s="41"/>
      <c r="E165" s="101"/>
      <c r="F165" s="32"/>
      <c r="G165" s="32"/>
      <c r="H165" s="32"/>
      <c r="I165" s="25"/>
      <c r="J165" s="32"/>
      <c r="K165" s="32"/>
      <c r="L165" s="32"/>
      <c r="M165" s="32"/>
      <c r="N165" s="25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25"/>
      <c r="Z165" s="32"/>
      <c r="AA165" s="32"/>
      <c r="AB165" s="25"/>
      <c r="AC165" s="32"/>
      <c r="AD165" s="32"/>
      <c r="AE165" s="32"/>
      <c r="AF165" s="32"/>
      <c r="AG165" s="32"/>
      <c r="AH165" s="32"/>
      <c r="AI165" s="32"/>
      <c r="AJ165" s="101"/>
    </row>
    <row r="166" spans="1:36" s="106" customFormat="1">
      <c r="A166" s="127" t="str">
        <f>"  Total "&amp;B164</f>
        <v xml:space="preserve">  Total SSFA (Rescue), Walk-in *</v>
      </c>
      <c r="B166" s="127"/>
      <c r="C166" s="104">
        <f>SUM(C161:C165)</f>
        <v>982</v>
      </c>
      <c r="D166" s="107">
        <f>C166/$C$234</f>
        <v>4.6875745858990882E-2</v>
      </c>
      <c r="E166" s="104"/>
      <c r="F166" s="104">
        <f>SUM(F161:F165)</f>
        <v>105</v>
      </c>
      <c r="G166" s="104">
        <f>SUM(G161:G165)</f>
        <v>21</v>
      </c>
      <c r="H166" s="104">
        <f>SUM(H161:H165)</f>
        <v>856</v>
      </c>
      <c r="I166" s="51"/>
      <c r="J166" s="104">
        <f>SUM(J161:J165)</f>
        <v>13</v>
      </c>
      <c r="K166" s="104">
        <f>SUM(K161:K165)</f>
        <v>263</v>
      </c>
      <c r="L166" s="104">
        <f>SUM(L161:L165)</f>
        <v>561</v>
      </c>
      <c r="M166" s="104">
        <f>SUM(M161:M165)</f>
        <v>145</v>
      </c>
      <c r="N166" s="51"/>
      <c r="O166" s="104">
        <f t="shared" ref="O166:X166" si="67">SUM(O161:O165)</f>
        <v>309</v>
      </c>
      <c r="P166" s="104">
        <f t="shared" si="67"/>
        <v>414</v>
      </c>
      <c r="Q166" s="104">
        <f t="shared" si="67"/>
        <v>14</v>
      </c>
      <c r="R166" s="104">
        <f t="shared" si="67"/>
        <v>30</v>
      </c>
      <c r="S166" s="104">
        <f t="shared" si="67"/>
        <v>50</v>
      </c>
      <c r="T166" s="104">
        <f t="shared" si="67"/>
        <v>0</v>
      </c>
      <c r="U166" s="104">
        <f t="shared" si="67"/>
        <v>74</v>
      </c>
      <c r="V166" s="104">
        <f t="shared" si="67"/>
        <v>20</v>
      </c>
      <c r="W166" s="104">
        <f t="shared" si="67"/>
        <v>47</v>
      </c>
      <c r="X166" s="104">
        <f t="shared" si="67"/>
        <v>24</v>
      </c>
      <c r="Y166" s="51"/>
      <c r="Z166" s="104">
        <f>SUM(Z161:Z165)</f>
        <v>973</v>
      </c>
      <c r="AA166" s="104">
        <f>SUM(AA161:AA165)</f>
        <v>9</v>
      </c>
      <c r="AB166" s="51"/>
      <c r="AC166" s="104">
        <f t="shared" ref="AC166:AI166" si="68">SUM(AC161:AC165)</f>
        <v>105</v>
      </c>
      <c r="AD166" s="104">
        <f t="shared" si="68"/>
        <v>235</v>
      </c>
      <c r="AE166" s="104">
        <f t="shared" si="68"/>
        <v>74</v>
      </c>
      <c r="AF166" s="104">
        <f t="shared" si="68"/>
        <v>5</v>
      </c>
      <c r="AG166" s="104">
        <f t="shared" si="68"/>
        <v>4</v>
      </c>
      <c r="AH166" s="104">
        <f t="shared" si="68"/>
        <v>19</v>
      </c>
      <c r="AI166" s="104">
        <f t="shared" si="68"/>
        <v>540</v>
      </c>
      <c r="AJ166" s="104"/>
    </row>
    <row r="167" spans="1:36" s="103" customFormat="1">
      <c r="A167" s="99"/>
      <c r="B167" s="100"/>
      <c r="C167" s="101"/>
      <c r="D167" s="101"/>
      <c r="E167" s="101"/>
      <c r="F167" s="101"/>
      <c r="G167" s="101"/>
      <c r="H167" s="101"/>
      <c r="I167" s="25"/>
      <c r="J167" s="101"/>
      <c r="K167" s="101"/>
      <c r="L167" s="101"/>
      <c r="M167" s="101"/>
      <c r="N167" s="25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25"/>
      <c r="Z167" s="101"/>
      <c r="AA167" s="101"/>
      <c r="AB167" s="25"/>
      <c r="AC167" s="101"/>
      <c r="AD167" s="101"/>
      <c r="AE167" s="101"/>
      <c r="AF167" s="101"/>
      <c r="AG167" s="101"/>
      <c r="AH167" s="101"/>
      <c r="AI167" s="101"/>
      <c r="AJ167" s="101"/>
    </row>
    <row r="168" spans="1:36" s="103" customFormat="1">
      <c r="A168" s="99">
        <v>2007</v>
      </c>
      <c r="B168" s="100" t="s">
        <v>204</v>
      </c>
      <c r="C168" s="101">
        <f t="shared" ref="C168:C171" si="69">SUM(F168:H168)</f>
        <v>484</v>
      </c>
      <c r="D168" s="102">
        <f>C168/$C$217</f>
        <v>8.4130019120458893E-2</v>
      </c>
      <c r="E168" s="101"/>
      <c r="F168" s="101">
        <v>33</v>
      </c>
      <c r="G168" s="101">
        <v>58</v>
      </c>
      <c r="H168" s="101">
        <v>393</v>
      </c>
      <c r="I168" s="25"/>
      <c r="J168" s="101">
        <v>7</v>
      </c>
      <c r="K168" s="101">
        <v>280</v>
      </c>
      <c r="L168" s="101">
        <v>142</v>
      </c>
      <c r="M168" s="101">
        <v>52</v>
      </c>
      <c r="N168" s="25"/>
      <c r="O168" s="101">
        <v>0</v>
      </c>
      <c r="P168" s="101">
        <v>6</v>
      </c>
      <c r="Q168" s="101">
        <v>0</v>
      </c>
      <c r="R168" s="101">
        <v>0</v>
      </c>
      <c r="S168" s="101">
        <v>0</v>
      </c>
      <c r="T168" s="101">
        <v>3</v>
      </c>
      <c r="U168" s="101">
        <v>465</v>
      </c>
      <c r="V168" s="101">
        <v>0</v>
      </c>
      <c r="W168" s="101">
        <v>6</v>
      </c>
      <c r="X168" s="101">
        <v>4</v>
      </c>
      <c r="Y168" s="25"/>
      <c r="Z168" s="101">
        <v>459</v>
      </c>
      <c r="AA168" s="101">
        <v>21</v>
      </c>
      <c r="AB168" s="25"/>
      <c r="AC168" s="101">
        <v>3</v>
      </c>
      <c r="AD168" s="101">
        <v>2</v>
      </c>
      <c r="AE168" s="101">
        <v>0</v>
      </c>
      <c r="AF168" s="101">
        <v>0</v>
      </c>
      <c r="AG168" s="101">
        <v>0</v>
      </c>
      <c r="AH168" s="101">
        <v>3</v>
      </c>
      <c r="AI168" s="101">
        <v>476</v>
      </c>
      <c r="AJ168" s="101"/>
    </row>
    <row r="169" spans="1:36" s="103" customFormat="1">
      <c r="A169" s="99">
        <v>2008</v>
      </c>
      <c r="B169" s="100" t="s">
        <v>205</v>
      </c>
      <c r="C169" s="101">
        <f t="shared" si="69"/>
        <v>436</v>
      </c>
      <c r="D169" s="102">
        <f>C169/$C$221</f>
        <v>7.9431590453634543E-2</v>
      </c>
      <c r="E169" s="101"/>
      <c r="F169" s="101">
        <v>25</v>
      </c>
      <c r="G169" s="101">
        <v>17</v>
      </c>
      <c r="H169" s="101">
        <v>394</v>
      </c>
      <c r="I169" s="25"/>
      <c r="J169" s="101">
        <v>26</v>
      </c>
      <c r="K169" s="101">
        <v>285</v>
      </c>
      <c r="L169" s="101">
        <v>87</v>
      </c>
      <c r="M169" s="101">
        <v>38</v>
      </c>
      <c r="N169" s="25"/>
      <c r="O169" s="101">
        <v>0</v>
      </c>
      <c r="P169" s="101">
        <v>2</v>
      </c>
      <c r="Q169" s="101">
        <v>0</v>
      </c>
      <c r="R169" s="101">
        <v>0</v>
      </c>
      <c r="S169" s="101">
        <v>0</v>
      </c>
      <c r="T169" s="101">
        <v>0</v>
      </c>
      <c r="U169" s="101">
        <v>428</v>
      </c>
      <c r="V169" s="101">
        <v>1</v>
      </c>
      <c r="W169" s="101">
        <v>3</v>
      </c>
      <c r="X169" s="101">
        <v>2</v>
      </c>
      <c r="Y169" s="25"/>
      <c r="Z169" s="101">
        <v>418</v>
      </c>
      <c r="AA169" s="101">
        <v>18</v>
      </c>
      <c r="AB169" s="25"/>
      <c r="AC169" s="101">
        <v>3</v>
      </c>
      <c r="AD169" s="101">
        <v>0</v>
      </c>
      <c r="AE169" s="101">
        <v>1</v>
      </c>
      <c r="AF169" s="101">
        <v>0</v>
      </c>
      <c r="AG169" s="101">
        <v>0</v>
      </c>
      <c r="AH169" s="101">
        <v>1</v>
      </c>
      <c r="AI169" s="101">
        <v>431</v>
      </c>
      <c r="AJ169" s="101"/>
    </row>
    <row r="170" spans="1:36" s="103" customFormat="1">
      <c r="A170" s="99">
        <v>2009</v>
      </c>
      <c r="B170" s="100" t="s">
        <v>205</v>
      </c>
      <c r="C170" s="101">
        <f t="shared" si="69"/>
        <v>370</v>
      </c>
      <c r="D170" s="102">
        <f>C170/$C$225</f>
        <v>6.9223573433115054E-2</v>
      </c>
      <c r="E170" s="101"/>
      <c r="F170" s="101">
        <v>31</v>
      </c>
      <c r="G170" s="101">
        <v>13</v>
      </c>
      <c r="H170" s="101">
        <v>326</v>
      </c>
      <c r="I170" s="25"/>
      <c r="J170" s="101">
        <v>15</v>
      </c>
      <c r="K170" s="101">
        <v>207</v>
      </c>
      <c r="L170" s="101">
        <v>120</v>
      </c>
      <c r="M170" s="101">
        <v>28</v>
      </c>
      <c r="N170" s="25"/>
      <c r="O170" s="101">
        <v>5</v>
      </c>
      <c r="P170" s="101">
        <v>0</v>
      </c>
      <c r="Q170" s="101">
        <v>0</v>
      </c>
      <c r="R170" s="101">
        <v>0</v>
      </c>
      <c r="S170" s="101">
        <v>1</v>
      </c>
      <c r="T170" s="101">
        <v>0</v>
      </c>
      <c r="U170" s="101">
        <v>347</v>
      </c>
      <c r="V170" s="101">
        <v>6</v>
      </c>
      <c r="W170" s="101">
        <v>11</v>
      </c>
      <c r="X170" s="101">
        <v>0</v>
      </c>
      <c r="Y170" s="25"/>
      <c r="Z170" s="101">
        <v>353</v>
      </c>
      <c r="AA170" s="101">
        <v>17</v>
      </c>
      <c r="AB170" s="25"/>
      <c r="AC170" s="25">
        <v>4</v>
      </c>
      <c r="AD170" s="25">
        <v>7</v>
      </c>
      <c r="AE170" s="25">
        <v>0</v>
      </c>
      <c r="AF170" s="25">
        <v>0</v>
      </c>
      <c r="AG170" s="25">
        <v>0</v>
      </c>
      <c r="AH170" s="25">
        <v>2</v>
      </c>
      <c r="AI170" s="25">
        <v>357</v>
      </c>
      <c r="AJ170" s="101"/>
    </row>
    <row r="171" spans="1:36" s="103" customFormat="1">
      <c r="A171" s="99">
        <v>2010</v>
      </c>
      <c r="B171" s="100" t="s">
        <v>205</v>
      </c>
      <c r="C171" s="101">
        <f t="shared" si="69"/>
        <v>294</v>
      </c>
      <c r="D171" s="102">
        <f>C171/$C$229</f>
        <v>6.7400275103163682E-2</v>
      </c>
      <c r="E171" s="101"/>
      <c r="F171" s="101">
        <v>30</v>
      </c>
      <c r="G171" s="101">
        <v>13</v>
      </c>
      <c r="H171" s="101">
        <v>251</v>
      </c>
      <c r="I171" s="101"/>
      <c r="J171" s="101">
        <v>4</v>
      </c>
      <c r="K171" s="101">
        <v>137</v>
      </c>
      <c r="L171" s="101">
        <v>123</v>
      </c>
      <c r="M171" s="101">
        <v>30</v>
      </c>
      <c r="N171" s="101"/>
      <c r="O171" s="101">
        <v>0</v>
      </c>
      <c r="P171" s="101">
        <v>8</v>
      </c>
      <c r="Q171" s="101">
        <v>0</v>
      </c>
      <c r="R171" s="101">
        <v>1</v>
      </c>
      <c r="S171" s="101">
        <v>0</v>
      </c>
      <c r="T171" s="101">
        <v>1</v>
      </c>
      <c r="U171" s="101">
        <v>275</v>
      </c>
      <c r="V171" s="101">
        <v>0</v>
      </c>
      <c r="W171" s="101">
        <v>4</v>
      </c>
      <c r="X171" s="101">
        <v>5</v>
      </c>
      <c r="Y171" s="101"/>
      <c r="Z171" s="101">
        <v>278</v>
      </c>
      <c r="AA171" s="101">
        <v>16</v>
      </c>
      <c r="AB171" s="101"/>
      <c r="AC171" s="101">
        <v>3</v>
      </c>
      <c r="AD171" s="101">
        <v>5</v>
      </c>
      <c r="AE171" s="101">
        <v>2</v>
      </c>
      <c r="AF171" s="101">
        <v>0</v>
      </c>
      <c r="AG171" s="101">
        <v>0</v>
      </c>
      <c r="AH171" s="101">
        <v>4</v>
      </c>
      <c r="AI171" s="101">
        <v>280</v>
      </c>
      <c r="AJ171" s="101"/>
    </row>
    <row r="172" spans="1:36" s="103" customFormat="1" ht="3.95" customHeight="1">
      <c r="A172" s="99"/>
      <c r="B172" s="100"/>
      <c r="C172" s="32"/>
      <c r="D172" s="41"/>
      <c r="E172" s="101"/>
      <c r="F172" s="32"/>
      <c r="G172" s="32"/>
      <c r="H172" s="32"/>
      <c r="I172" s="25"/>
      <c r="J172" s="32"/>
      <c r="K172" s="32"/>
      <c r="L172" s="32"/>
      <c r="M172" s="32"/>
      <c r="N172" s="25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25"/>
      <c r="Z172" s="32"/>
      <c r="AA172" s="32"/>
      <c r="AB172" s="25"/>
      <c r="AC172" s="32"/>
      <c r="AD172" s="32"/>
      <c r="AE172" s="32"/>
      <c r="AF172" s="32"/>
      <c r="AG172" s="32"/>
      <c r="AH172" s="32"/>
      <c r="AI172" s="32"/>
      <c r="AJ172" s="101"/>
    </row>
    <row r="173" spans="1:36" s="106" customFormat="1">
      <c r="A173" s="127" t="str">
        <f>"  Total "&amp;B171</f>
        <v xml:space="preserve">  Total SSFA (Rescue), Non Walk-in *</v>
      </c>
      <c r="B173" s="127"/>
      <c r="C173" s="104">
        <f>SUM(C168:C172)</f>
        <v>1584</v>
      </c>
      <c r="D173" s="105">
        <f>C173/$C$234</f>
        <v>7.5612201059716458E-2</v>
      </c>
      <c r="E173" s="104"/>
      <c r="F173" s="104">
        <f>SUM(F168:F172)</f>
        <v>119</v>
      </c>
      <c r="G173" s="104">
        <f>SUM(G168:G172)</f>
        <v>101</v>
      </c>
      <c r="H173" s="104">
        <f>SUM(H168:H172)</f>
        <v>1364</v>
      </c>
      <c r="I173" s="51"/>
      <c r="J173" s="104">
        <f>SUM(J168:J172)</f>
        <v>52</v>
      </c>
      <c r="K173" s="104">
        <f>SUM(K168:K172)</f>
        <v>909</v>
      </c>
      <c r="L173" s="104">
        <f>SUM(L168:L172)</f>
        <v>472</v>
      </c>
      <c r="M173" s="104">
        <f>SUM(M168:M172)</f>
        <v>148</v>
      </c>
      <c r="N173" s="51"/>
      <c r="O173" s="104">
        <f t="shared" ref="O173:X173" si="70">SUM(O168:O172)</f>
        <v>5</v>
      </c>
      <c r="P173" s="104">
        <f t="shared" si="70"/>
        <v>16</v>
      </c>
      <c r="Q173" s="104">
        <f t="shared" si="70"/>
        <v>0</v>
      </c>
      <c r="R173" s="104">
        <f t="shared" si="70"/>
        <v>1</v>
      </c>
      <c r="S173" s="104">
        <f t="shared" si="70"/>
        <v>1</v>
      </c>
      <c r="T173" s="104">
        <f t="shared" si="70"/>
        <v>4</v>
      </c>
      <c r="U173" s="104">
        <f t="shared" si="70"/>
        <v>1515</v>
      </c>
      <c r="V173" s="104">
        <f t="shared" si="70"/>
        <v>7</v>
      </c>
      <c r="W173" s="104">
        <f t="shared" si="70"/>
        <v>24</v>
      </c>
      <c r="X173" s="104">
        <f t="shared" si="70"/>
        <v>11</v>
      </c>
      <c r="Y173" s="51"/>
      <c r="Z173" s="104">
        <f>SUM(Z168:Z172)</f>
        <v>1508</v>
      </c>
      <c r="AA173" s="104">
        <f>SUM(AA168:AA172)</f>
        <v>72</v>
      </c>
      <c r="AB173" s="51"/>
      <c r="AC173" s="104">
        <f t="shared" ref="AC173:AI173" si="71">SUM(AC168:AC172)</f>
        <v>13</v>
      </c>
      <c r="AD173" s="104">
        <f t="shared" si="71"/>
        <v>14</v>
      </c>
      <c r="AE173" s="104">
        <f t="shared" si="71"/>
        <v>3</v>
      </c>
      <c r="AF173" s="104">
        <f t="shared" si="71"/>
        <v>0</v>
      </c>
      <c r="AG173" s="104">
        <f t="shared" si="71"/>
        <v>0</v>
      </c>
      <c r="AH173" s="104">
        <f t="shared" si="71"/>
        <v>10</v>
      </c>
      <c r="AI173" s="104">
        <f t="shared" si="71"/>
        <v>1544</v>
      </c>
      <c r="AJ173" s="104"/>
    </row>
    <row r="174" spans="1:36" s="103" customFormat="1">
      <c r="A174" s="99"/>
      <c r="B174" s="100"/>
      <c r="C174" s="101"/>
      <c r="D174" s="101"/>
      <c r="E174" s="101"/>
      <c r="F174" s="101"/>
      <c r="G174" s="101"/>
      <c r="H174" s="101"/>
      <c r="I174" s="25"/>
      <c r="J174" s="101"/>
      <c r="K174" s="101"/>
      <c r="L174" s="101"/>
      <c r="M174" s="101"/>
      <c r="N174" s="25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25"/>
      <c r="Z174" s="101"/>
      <c r="AA174" s="101"/>
      <c r="AB174" s="25"/>
      <c r="AC174" s="101"/>
      <c r="AD174" s="101"/>
      <c r="AE174" s="101"/>
      <c r="AF174" s="101"/>
      <c r="AG174" s="101"/>
      <c r="AH174" s="101"/>
      <c r="AI174" s="101"/>
      <c r="AJ174" s="101"/>
    </row>
    <row r="175" spans="1:36" s="103" customFormat="1">
      <c r="A175" s="99">
        <v>2007</v>
      </c>
      <c r="B175" s="100" t="s">
        <v>206</v>
      </c>
      <c r="C175" s="101">
        <f t="shared" ref="C175:C178" si="72">SUM(F175:H175)</f>
        <v>136</v>
      </c>
      <c r="D175" s="42">
        <f>C175/$C$217</f>
        <v>2.363984008343473E-2</v>
      </c>
      <c r="E175" s="101"/>
      <c r="F175" s="101">
        <v>14</v>
      </c>
      <c r="G175" s="101">
        <v>3</v>
      </c>
      <c r="H175" s="101">
        <v>119</v>
      </c>
      <c r="I175" s="25"/>
      <c r="J175" s="101">
        <v>13</v>
      </c>
      <c r="K175" s="101">
        <v>75</v>
      </c>
      <c r="L175" s="101">
        <v>41</v>
      </c>
      <c r="M175" s="101">
        <v>7</v>
      </c>
      <c r="N175" s="25"/>
      <c r="O175" s="101">
        <v>0</v>
      </c>
      <c r="P175" s="101">
        <v>0</v>
      </c>
      <c r="Q175" s="101">
        <v>3</v>
      </c>
      <c r="R175" s="101">
        <v>0</v>
      </c>
      <c r="S175" s="101">
        <v>0</v>
      </c>
      <c r="T175" s="101">
        <v>0</v>
      </c>
      <c r="U175" s="101">
        <v>131</v>
      </c>
      <c r="V175" s="101">
        <v>0</v>
      </c>
      <c r="W175" s="101">
        <v>0</v>
      </c>
      <c r="X175" s="101">
        <v>2</v>
      </c>
      <c r="Y175" s="25"/>
      <c r="Z175" s="101">
        <v>126</v>
      </c>
      <c r="AA175" s="101">
        <v>10</v>
      </c>
      <c r="AB175" s="25"/>
      <c r="AC175" s="101">
        <v>2</v>
      </c>
      <c r="AD175" s="101">
        <v>3</v>
      </c>
      <c r="AE175" s="101">
        <v>0</v>
      </c>
      <c r="AF175" s="101">
        <v>0</v>
      </c>
      <c r="AG175" s="101">
        <v>0</v>
      </c>
      <c r="AH175" s="101">
        <v>0</v>
      </c>
      <c r="AI175" s="101">
        <v>131</v>
      </c>
      <c r="AJ175" s="101"/>
    </row>
    <row r="176" spans="1:36" s="103" customFormat="1">
      <c r="A176" s="99">
        <v>2008</v>
      </c>
      <c r="B176" s="100" t="s">
        <v>207</v>
      </c>
      <c r="C176" s="101">
        <f t="shared" si="72"/>
        <v>153</v>
      </c>
      <c r="D176" s="42">
        <f>C176/$C$221</f>
        <v>2.7873929677536893E-2</v>
      </c>
      <c r="E176" s="101"/>
      <c r="F176" s="101">
        <v>14</v>
      </c>
      <c r="G176" s="101">
        <v>3</v>
      </c>
      <c r="H176" s="101">
        <v>136</v>
      </c>
      <c r="I176" s="25"/>
      <c r="J176" s="101">
        <v>6</v>
      </c>
      <c r="K176" s="101">
        <v>98</v>
      </c>
      <c r="L176" s="101">
        <v>42</v>
      </c>
      <c r="M176" s="101">
        <v>7</v>
      </c>
      <c r="N176" s="25"/>
      <c r="O176" s="101">
        <v>0</v>
      </c>
      <c r="P176" s="101">
        <v>0</v>
      </c>
      <c r="Q176" s="101">
        <v>0</v>
      </c>
      <c r="R176" s="101">
        <v>0</v>
      </c>
      <c r="S176" s="101">
        <v>0</v>
      </c>
      <c r="T176" s="101">
        <v>0</v>
      </c>
      <c r="U176" s="101">
        <v>150</v>
      </c>
      <c r="V176" s="101">
        <v>0</v>
      </c>
      <c r="W176" s="101">
        <v>3</v>
      </c>
      <c r="X176" s="101">
        <v>0</v>
      </c>
      <c r="Y176" s="25"/>
      <c r="Z176" s="101">
        <v>144</v>
      </c>
      <c r="AA176" s="101">
        <v>9</v>
      </c>
      <c r="AB176" s="25"/>
      <c r="AC176" s="101">
        <v>0</v>
      </c>
      <c r="AD176" s="101">
        <v>0</v>
      </c>
      <c r="AE176" s="101">
        <v>0</v>
      </c>
      <c r="AF176" s="101">
        <v>0</v>
      </c>
      <c r="AG176" s="101">
        <v>0</v>
      </c>
      <c r="AH176" s="101">
        <v>0</v>
      </c>
      <c r="AI176" s="101">
        <v>153</v>
      </c>
      <c r="AJ176" s="101"/>
    </row>
    <row r="177" spans="1:36" s="103" customFormat="1">
      <c r="A177" s="99">
        <v>2009</v>
      </c>
      <c r="B177" s="100" t="s">
        <v>207</v>
      </c>
      <c r="C177" s="101">
        <f t="shared" si="72"/>
        <v>87</v>
      </c>
      <c r="D177" s="42">
        <f>C177/$C$225</f>
        <v>1.6276894293732459E-2</v>
      </c>
      <c r="E177" s="101"/>
      <c r="F177" s="101">
        <v>23</v>
      </c>
      <c r="G177" s="101">
        <v>3</v>
      </c>
      <c r="H177" s="101">
        <v>61</v>
      </c>
      <c r="I177" s="25"/>
      <c r="J177" s="101">
        <v>3</v>
      </c>
      <c r="K177" s="101">
        <v>53</v>
      </c>
      <c r="L177" s="101">
        <v>27</v>
      </c>
      <c r="M177" s="101">
        <v>4</v>
      </c>
      <c r="N177" s="25"/>
      <c r="O177" s="101">
        <v>2</v>
      </c>
      <c r="P177" s="101">
        <v>0</v>
      </c>
      <c r="Q177" s="101">
        <v>0</v>
      </c>
      <c r="R177" s="101">
        <v>0</v>
      </c>
      <c r="S177" s="101">
        <v>0</v>
      </c>
      <c r="T177" s="101">
        <v>0</v>
      </c>
      <c r="U177" s="101">
        <v>83</v>
      </c>
      <c r="V177" s="101">
        <v>0</v>
      </c>
      <c r="W177" s="101">
        <v>2</v>
      </c>
      <c r="X177" s="101">
        <v>0</v>
      </c>
      <c r="Y177" s="25"/>
      <c r="Z177" s="101">
        <v>80</v>
      </c>
      <c r="AA177" s="101">
        <v>7</v>
      </c>
      <c r="AB177" s="25"/>
      <c r="AC177" s="25">
        <v>0</v>
      </c>
      <c r="AD177" s="25">
        <v>1</v>
      </c>
      <c r="AE177" s="25">
        <v>0</v>
      </c>
      <c r="AF177" s="25">
        <v>0</v>
      </c>
      <c r="AG177" s="25">
        <v>0</v>
      </c>
      <c r="AH177" s="25">
        <v>0</v>
      </c>
      <c r="AI177" s="25">
        <v>86</v>
      </c>
      <c r="AJ177" s="101"/>
    </row>
    <row r="178" spans="1:36" s="103" customFormat="1">
      <c r="A178" s="99">
        <v>2010</v>
      </c>
      <c r="B178" s="100" t="s">
        <v>220</v>
      </c>
      <c r="C178" s="101">
        <f t="shared" si="72"/>
        <v>249</v>
      </c>
      <c r="D178" s="42">
        <f>C178/$C$229</f>
        <v>5.7083906464924346E-2</v>
      </c>
      <c r="E178" s="101"/>
      <c r="F178" s="101">
        <v>35</v>
      </c>
      <c r="G178" s="101">
        <v>2</v>
      </c>
      <c r="H178" s="101">
        <v>212</v>
      </c>
      <c r="I178" s="101"/>
      <c r="J178" s="101">
        <v>1</v>
      </c>
      <c r="K178" s="101">
        <v>36</v>
      </c>
      <c r="L178" s="101">
        <v>188</v>
      </c>
      <c r="M178" s="101">
        <v>24</v>
      </c>
      <c r="N178" s="101"/>
      <c r="O178" s="101">
        <v>0</v>
      </c>
      <c r="P178" s="101">
        <v>205</v>
      </c>
      <c r="Q178" s="101">
        <v>8</v>
      </c>
      <c r="R178" s="101">
        <v>0</v>
      </c>
      <c r="S178" s="101">
        <v>29</v>
      </c>
      <c r="T178" s="101">
        <v>0</v>
      </c>
      <c r="U178" s="101">
        <v>0</v>
      </c>
      <c r="V178" s="101">
        <v>0</v>
      </c>
      <c r="W178" s="101">
        <v>6</v>
      </c>
      <c r="X178" s="101">
        <v>1</v>
      </c>
      <c r="Y178" s="101"/>
      <c r="Z178" s="101">
        <v>248</v>
      </c>
      <c r="AA178" s="101">
        <v>1</v>
      </c>
      <c r="AB178" s="101"/>
      <c r="AC178" s="101">
        <v>13</v>
      </c>
      <c r="AD178" s="101">
        <v>79</v>
      </c>
      <c r="AE178" s="101">
        <v>20</v>
      </c>
      <c r="AF178" s="101">
        <v>4</v>
      </c>
      <c r="AG178" s="101">
        <v>2</v>
      </c>
      <c r="AH178" s="101">
        <v>5</v>
      </c>
      <c r="AI178" s="101">
        <v>126</v>
      </c>
      <c r="AJ178" s="101"/>
    </row>
    <row r="179" spans="1:36" s="103" customFormat="1" ht="3.95" customHeight="1">
      <c r="A179" s="99"/>
      <c r="B179" s="100"/>
      <c r="C179" s="32"/>
      <c r="D179" s="41"/>
      <c r="E179" s="101"/>
      <c r="F179" s="32"/>
      <c r="G179" s="32"/>
      <c r="H179" s="32"/>
      <c r="I179" s="25"/>
      <c r="J179" s="32"/>
      <c r="K179" s="32"/>
      <c r="L179" s="32"/>
      <c r="M179" s="32"/>
      <c r="N179" s="25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25"/>
      <c r="Z179" s="32"/>
      <c r="AA179" s="32"/>
      <c r="AB179" s="25"/>
      <c r="AC179" s="32"/>
      <c r="AD179" s="32"/>
      <c r="AE179" s="32"/>
      <c r="AF179" s="32"/>
      <c r="AG179" s="32"/>
      <c r="AH179" s="32"/>
      <c r="AI179" s="32"/>
      <c r="AJ179" s="101"/>
    </row>
    <row r="180" spans="1:36" s="106" customFormat="1">
      <c r="A180" s="127" t="str">
        <f>"  Total "&amp;B178</f>
        <v xml:space="preserve">  Total SSFA (Rescue), with Pump</v>
      </c>
      <c r="B180" s="127"/>
      <c r="C180" s="104">
        <f>SUM(C175:C179)</f>
        <v>625</v>
      </c>
      <c r="D180" s="107">
        <f>C180/$C$234</f>
        <v>2.9834359635304789E-2</v>
      </c>
      <c r="E180" s="104"/>
      <c r="F180" s="104">
        <f>SUM(F175:F179)</f>
        <v>86</v>
      </c>
      <c r="G180" s="104">
        <f>SUM(G175:G179)</f>
        <v>11</v>
      </c>
      <c r="H180" s="104">
        <f>SUM(H175:H179)</f>
        <v>528</v>
      </c>
      <c r="I180" s="51"/>
      <c r="J180" s="104">
        <f>SUM(J175:J179)</f>
        <v>23</v>
      </c>
      <c r="K180" s="104">
        <f>SUM(K175:K179)</f>
        <v>262</v>
      </c>
      <c r="L180" s="104">
        <f>SUM(L175:L179)</f>
        <v>298</v>
      </c>
      <c r="M180" s="104">
        <f>SUM(M175:M179)</f>
        <v>42</v>
      </c>
      <c r="N180" s="51"/>
      <c r="O180" s="104">
        <f t="shared" ref="O180:X180" si="73">SUM(O175:O179)</f>
        <v>2</v>
      </c>
      <c r="P180" s="104">
        <f t="shared" si="73"/>
        <v>205</v>
      </c>
      <c r="Q180" s="104">
        <f t="shared" si="73"/>
        <v>11</v>
      </c>
      <c r="R180" s="104">
        <f t="shared" si="73"/>
        <v>0</v>
      </c>
      <c r="S180" s="104">
        <f t="shared" si="73"/>
        <v>29</v>
      </c>
      <c r="T180" s="104">
        <f t="shared" si="73"/>
        <v>0</v>
      </c>
      <c r="U180" s="104">
        <f t="shared" si="73"/>
        <v>364</v>
      </c>
      <c r="V180" s="104">
        <f t="shared" si="73"/>
        <v>0</v>
      </c>
      <c r="W180" s="104">
        <f t="shared" si="73"/>
        <v>11</v>
      </c>
      <c r="X180" s="104">
        <f t="shared" si="73"/>
        <v>3</v>
      </c>
      <c r="Y180" s="51"/>
      <c r="Z180" s="104">
        <f>SUM(Z175:Z179)</f>
        <v>598</v>
      </c>
      <c r="AA180" s="104">
        <f>SUM(AA175:AA179)</f>
        <v>27</v>
      </c>
      <c r="AB180" s="51"/>
      <c r="AC180" s="104">
        <f t="shared" ref="AC180:AI180" si="74">SUM(AC175:AC179)</f>
        <v>15</v>
      </c>
      <c r="AD180" s="104">
        <f t="shared" si="74"/>
        <v>83</v>
      </c>
      <c r="AE180" s="104">
        <f t="shared" si="74"/>
        <v>20</v>
      </c>
      <c r="AF180" s="104">
        <f t="shared" si="74"/>
        <v>4</v>
      </c>
      <c r="AG180" s="104">
        <f t="shared" si="74"/>
        <v>2</v>
      </c>
      <c r="AH180" s="104">
        <f t="shared" si="74"/>
        <v>5</v>
      </c>
      <c r="AI180" s="104">
        <f t="shared" si="74"/>
        <v>496</v>
      </c>
      <c r="AJ180" s="104"/>
    </row>
    <row r="181" spans="1:36" s="103" customFormat="1">
      <c r="A181" s="99"/>
      <c r="B181" s="100"/>
      <c r="C181" s="101"/>
      <c r="D181" s="101"/>
      <c r="E181" s="101"/>
      <c r="F181" s="101"/>
      <c r="G181" s="101"/>
      <c r="H181" s="101"/>
      <c r="I181" s="25"/>
      <c r="J181" s="101"/>
      <c r="K181" s="101"/>
      <c r="L181" s="101"/>
      <c r="M181" s="101"/>
      <c r="N181" s="25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25"/>
      <c r="Z181" s="101"/>
      <c r="AA181" s="101"/>
      <c r="AB181" s="25"/>
      <c r="AC181" s="101"/>
      <c r="AD181" s="101"/>
      <c r="AE181" s="101"/>
      <c r="AF181" s="101"/>
      <c r="AG181" s="101"/>
      <c r="AH181" s="101"/>
      <c r="AI181" s="101"/>
      <c r="AJ181" s="101"/>
    </row>
    <row r="182" spans="1:36" s="103" customFormat="1">
      <c r="A182" s="99">
        <v>2007</v>
      </c>
      <c r="B182" s="100" t="s">
        <v>208</v>
      </c>
      <c r="C182" s="101">
        <f t="shared" ref="C182:C185" si="75">SUM(F182:H182)</f>
        <v>171</v>
      </c>
      <c r="D182" s="102">
        <f>C182/$C$217</f>
        <v>2.9723622457848081E-2</v>
      </c>
      <c r="E182" s="101"/>
      <c r="F182" s="101">
        <v>5</v>
      </c>
      <c r="G182" s="101">
        <v>0</v>
      </c>
      <c r="H182" s="101">
        <v>166</v>
      </c>
      <c r="I182" s="25"/>
      <c r="J182" s="101">
        <v>77</v>
      </c>
      <c r="K182" s="101">
        <v>85</v>
      </c>
      <c r="L182" s="101">
        <v>8</v>
      </c>
      <c r="M182" s="101">
        <v>1</v>
      </c>
      <c r="N182" s="25"/>
      <c r="O182" s="101">
        <v>1</v>
      </c>
      <c r="P182" s="101">
        <v>60</v>
      </c>
      <c r="Q182" s="101">
        <v>0</v>
      </c>
      <c r="R182" s="101">
        <v>1</v>
      </c>
      <c r="S182" s="101">
        <v>1</v>
      </c>
      <c r="T182" s="101">
        <v>0</v>
      </c>
      <c r="U182" s="101">
        <v>7</v>
      </c>
      <c r="V182" s="101">
        <v>12</v>
      </c>
      <c r="W182" s="101">
        <v>88</v>
      </c>
      <c r="X182" s="101">
        <v>1</v>
      </c>
      <c r="Y182" s="25"/>
      <c r="Z182" s="101">
        <v>51</v>
      </c>
      <c r="AA182" s="101">
        <v>120</v>
      </c>
      <c r="AB182" s="25"/>
      <c r="AC182" s="101">
        <v>20</v>
      </c>
      <c r="AD182" s="101">
        <v>12</v>
      </c>
      <c r="AE182" s="101">
        <v>1</v>
      </c>
      <c r="AF182" s="101">
        <v>0</v>
      </c>
      <c r="AG182" s="101">
        <v>0</v>
      </c>
      <c r="AH182" s="101">
        <v>4</v>
      </c>
      <c r="AI182" s="101">
        <v>134</v>
      </c>
      <c r="AJ182" s="101"/>
    </row>
    <row r="183" spans="1:36" s="103" customFormat="1">
      <c r="A183" s="99">
        <v>2008</v>
      </c>
      <c r="B183" s="100" t="s">
        <v>208</v>
      </c>
      <c r="C183" s="101">
        <f t="shared" si="75"/>
        <v>183</v>
      </c>
      <c r="D183" s="102">
        <f>C183/$C$221</f>
        <v>3.3339406084897064E-2</v>
      </c>
      <c r="E183" s="101"/>
      <c r="F183" s="101">
        <v>13</v>
      </c>
      <c r="G183" s="101">
        <v>10</v>
      </c>
      <c r="H183" s="101">
        <v>160</v>
      </c>
      <c r="I183" s="25"/>
      <c r="J183" s="101">
        <v>92</v>
      </c>
      <c r="K183" s="101">
        <v>76</v>
      </c>
      <c r="L183" s="101">
        <v>12</v>
      </c>
      <c r="M183" s="101">
        <v>3</v>
      </c>
      <c r="N183" s="25"/>
      <c r="O183" s="101">
        <v>24</v>
      </c>
      <c r="P183" s="101">
        <v>40</v>
      </c>
      <c r="Q183" s="101">
        <v>1</v>
      </c>
      <c r="R183" s="101">
        <v>1</v>
      </c>
      <c r="S183" s="101">
        <v>4</v>
      </c>
      <c r="T183" s="101">
        <v>2</v>
      </c>
      <c r="U183" s="101">
        <v>17</v>
      </c>
      <c r="V183" s="101">
        <v>3</v>
      </c>
      <c r="W183" s="101">
        <v>90</v>
      </c>
      <c r="X183" s="101">
        <v>1</v>
      </c>
      <c r="Y183" s="25"/>
      <c r="Z183" s="101">
        <v>70</v>
      </c>
      <c r="AA183" s="101">
        <v>113</v>
      </c>
      <c r="AB183" s="25"/>
      <c r="AC183" s="101">
        <v>12</v>
      </c>
      <c r="AD183" s="101">
        <v>10</v>
      </c>
      <c r="AE183" s="101">
        <v>1</v>
      </c>
      <c r="AF183" s="101">
        <v>0</v>
      </c>
      <c r="AG183" s="101">
        <v>2</v>
      </c>
      <c r="AH183" s="101">
        <v>1</v>
      </c>
      <c r="AI183" s="101">
        <v>157</v>
      </c>
      <c r="AJ183" s="101"/>
    </row>
    <row r="184" spans="1:36" s="103" customFormat="1">
      <c r="A184" s="99">
        <v>2009</v>
      </c>
      <c r="B184" s="100" t="s">
        <v>208</v>
      </c>
      <c r="C184" s="101">
        <f t="shared" si="75"/>
        <v>166</v>
      </c>
      <c r="D184" s="102">
        <f>C184/$C$225</f>
        <v>3.1057062675397568E-2</v>
      </c>
      <c r="E184" s="101"/>
      <c r="F184" s="101">
        <v>15</v>
      </c>
      <c r="G184" s="101">
        <v>0</v>
      </c>
      <c r="H184" s="101">
        <v>151</v>
      </c>
      <c r="I184" s="25"/>
      <c r="J184" s="101">
        <v>69</v>
      </c>
      <c r="K184" s="101">
        <v>84</v>
      </c>
      <c r="L184" s="101">
        <v>12</v>
      </c>
      <c r="M184" s="101">
        <v>1</v>
      </c>
      <c r="N184" s="25"/>
      <c r="O184" s="101">
        <v>32</v>
      </c>
      <c r="P184" s="101">
        <v>3</v>
      </c>
      <c r="Q184" s="101">
        <v>3</v>
      </c>
      <c r="R184" s="101">
        <v>6</v>
      </c>
      <c r="S184" s="101">
        <v>0</v>
      </c>
      <c r="T184" s="101">
        <v>0</v>
      </c>
      <c r="U184" s="101">
        <v>15</v>
      </c>
      <c r="V184" s="101">
        <v>0</v>
      </c>
      <c r="W184" s="101">
        <v>107</v>
      </c>
      <c r="X184" s="101">
        <v>0</v>
      </c>
      <c r="Y184" s="25"/>
      <c r="Z184" s="101">
        <v>53</v>
      </c>
      <c r="AA184" s="101">
        <v>113</v>
      </c>
      <c r="AB184" s="25"/>
      <c r="AC184" s="25">
        <v>9</v>
      </c>
      <c r="AD184" s="25">
        <v>5</v>
      </c>
      <c r="AE184" s="25">
        <v>0</v>
      </c>
      <c r="AF184" s="25">
        <v>0</v>
      </c>
      <c r="AG184" s="25">
        <v>0</v>
      </c>
      <c r="AH184" s="25">
        <v>0</v>
      </c>
      <c r="AI184" s="25">
        <v>152</v>
      </c>
      <c r="AJ184" s="101"/>
    </row>
    <row r="185" spans="1:36" s="103" customFormat="1">
      <c r="A185" s="99">
        <v>2010</v>
      </c>
      <c r="B185" s="100" t="s">
        <v>208</v>
      </c>
      <c r="C185" s="101">
        <f t="shared" si="75"/>
        <v>124</v>
      </c>
      <c r="D185" s="102">
        <f>C185/$C$229</f>
        <v>2.8427326914259515E-2</v>
      </c>
      <c r="E185" s="101"/>
      <c r="F185" s="101">
        <v>8</v>
      </c>
      <c r="G185" s="101">
        <v>3</v>
      </c>
      <c r="H185" s="101">
        <v>113</v>
      </c>
      <c r="I185" s="101"/>
      <c r="J185" s="101">
        <v>58</v>
      </c>
      <c r="K185" s="101">
        <v>57</v>
      </c>
      <c r="L185" s="101">
        <v>9</v>
      </c>
      <c r="M185" s="101">
        <v>0</v>
      </c>
      <c r="N185" s="101"/>
      <c r="O185" s="101">
        <v>1</v>
      </c>
      <c r="P185" s="101">
        <v>26</v>
      </c>
      <c r="Q185" s="101">
        <v>1</v>
      </c>
      <c r="R185" s="101">
        <v>0</v>
      </c>
      <c r="S185" s="101">
        <v>2</v>
      </c>
      <c r="T185" s="101">
        <v>0</v>
      </c>
      <c r="U185" s="101">
        <v>9</v>
      </c>
      <c r="V185" s="101">
        <v>0</v>
      </c>
      <c r="W185" s="101">
        <v>83</v>
      </c>
      <c r="X185" s="101">
        <v>2</v>
      </c>
      <c r="Y185" s="101"/>
      <c r="Z185" s="101">
        <v>35</v>
      </c>
      <c r="AA185" s="101">
        <v>89</v>
      </c>
      <c r="AB185" s="101"/>
      <c r="AC185" s="101">
        <v>2</v>
      </c>
      <c r="AD185" s="101">
        <v>2</v>
      </c>
      <c r="AE185" s="101">
        <v>0</v>
      </c>
      <c r="AF185" s="101">
        <v>1</v>
      </c>
      <c r="AG185" s="101">
        <v>0</v>
      </c>
      <c r="AH185" s="101">
        <v>0</v>
      </c>
      <c r="AI185" s="101">
        <v>119</v>
      </c>
      <c r="AJ185" s="101"/>
    </row>
    <row r="186" spans="1:36" s="103" customFormat="1" ht="3.95" customHeight="1">
      <c r="A186" s="99"/>
      <c r="B186" s="100"/>
      <c r="C186" s="32"/>
      <c r="D186" s="41"/>
      <c r="E186" s="101"/>
      <c r="F186" s="32"/>
      <c r="G186" s="32"/>
      <c r="H186" s="32"/>
      <c r="I186" s="25"/>
      <c r="J186" s="32"/>
      <c r="K186" s="32"/>
      <c r="L186" s="32"/>
      <c r="M186" s="32"/>
      <c r="N186" s="25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25"/>
      <c r="Z186" s="32"/>
      <c r="AA186" s="32"/>
      <c r="AB186" s="25"/>
      <c r="AC186" s="32"/>
      <c r="AD186" s="32"/>
      <c r="AE186" s="32"/>
      <c r="AF186" s="32"/>
      <c r="AG186" s="32"/>
      <c r="AH186" s="32"/>
      <c r="AI186" s="32"/>
      <c r="AJ186" s="101"/>
    </row>
    <row r="187" spans="1:36" s="106" customFormat="1">
      <c r="A187" s="127" t="str">
        <f>"  Total "&amp;B185</f>
        <v xml:space="preserve">  Total Tankers, Elliptical</v>
      </c>
      <c r="B187" s="127"/>
      <c r="C187" s="104">
        <f>SUM(C182:C186)</f>
        <v>644</v>
      </c>
      <c r="D187" s="105">
        <f>C187/$C$234</f>
        <v>3.0741324168218054E-2</v>
      </c>
      <c r="E187" s="104"/>
      <c r="F187" s="104">
        <f>SUM(F182:F186)</f>
        <v>41</v>
      </c>
      <c r="G187" s="104">
        <f>SUM(G182:G186)</f>
        <v>13</v>
      </c>
      <c r="H187" s="104">
        <f>SUM(H182:H186)</f>
        <v>590</v>
      </c>
      <c r="I187" s="51"/>
      <c r="J187" s="104">
        <f>SUM(J182:J186)</f>
        <v>296</v>
      </c>
      <c r="K187" s="104">
        <f>SUM(K182:K186)</f>
        <v>302</v>
      </c>
      <c r="L187" s="104">
        <f>SUM(L182:L186)</f>
        <v>41</v>
      </c>
      <c r="M187" s="104">
        <f>SUM(M182:M186)</f>
        <v>5</v>
      </c>
      <c r="N187" s="51"/>
      <c r="O187" s="104">
        <f t="shared" ref="O187:X187" si="76">SUM(O182:O186)</f>
        <v>58</v>
      </c>
      <c r="P187" s="104">
        <f t="shared" si="76"/>
        <v>129</v>
      </c>
      <c r="Q187" s="104">
        <f t="shared" si="76"/>
        <v>5</v>
      </c>
      <c r="R187" s="104">
        <f t="shared" si="76"/>
        <v>8</v>
      </c>
      <c r="S187" s="104">
        <f t="shared" si="76"/>
        <v>7</v>
      </c>
      <c r="T187" s="104">
        <f t="shared" si="76"/>
        <v>2</v>
      </c>
      <c r="U187" s="104">
        <f t="shared" si="76"/>
        <v>48</v>
      </c>
      <c r="V187" s="104">
        <f t="shared" si="76"/>
        <v>15</v>
      </c>
      <c r="W187" s="104">
        <f t="shared" si="76"/>
        <v>368</v>
      </c>
      <c r="X187" s="104">
        <f t="shared" si="76"/>
        <v>4</v>
      </c>
      <c r="Y187" s="51"/>
      <c r="Z187" s="104">
        <f>SUM(Z182:Z186)</f>
        <v>209</v>
      </c>
      <c r="AA187" s="104">
        <f>SUM(AA182:AA186)</f>
        <v>435</v>
      </c>
      <c r="AB187" s="51"/>
      <c r="AC187" s="104">
        <f t="shared" ref="AC187:AI187" si="77">SUM(AC182:AC186)</f>
        <v>43</v>
      </c>
      <c r="AD187" s="104">
        <f t="shared" si="77"/>
        <v>29</v>
      </c>
      <c r="AE187" s="104">
        <f t="shared" si="77"/>
        <v>2</v>
      </c>
      <c r="AF187" s="104">
        <f t="shared" si="77"/>
        <v>1</v>
      </c>
      <c r="AG187" s="104">
        <f t="shared" si="77"/>
        <v>2</v>
      </c>
      <c r="AH187" s="104">
        <f t="shared" si="77"/>
        <v>5</v>
      </c>
      <c r="AI187" s="104">
        <f t="shared" si="77"/>
        <v>562</v>
      </c>
      <c r="AJ187" s="104"/>
    </row>
    <row r="188" spans="1:36" s="103" customFormat="1">
      <c r="A188" s="99"/>
      <c r="B188" s="100"/>
      <c r="C188" s="101"/>
      <c r="D188" s="101"/>
      <c r="E188" s="101"/>
      <c r="F188" s="101"/>
      <c r="G188" s="101"/>
      <c r="H188" s="101"/>
      <c r="I188" s="25"/>
      <c r="J188" s="101"/>
      <c r="K188" s="101"/>
      <c r="L188" s="101"/>
      <c r="M188" s="101"/>
      <c r="N188" s="25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25"/>
      <c r="Z188" s="101"/>
      <c r="AA188" s="101"/>
      <c r="AB188" s="25"/>
      <c r="AC188" s="101"/>
      <c r="AD188" s="101"/>
      <c r="AE188" s="101"/>
      <c r="AF188" s="101"/>
      <c r="AG188" s="101"/>
      <c r="AH188" s="101"/>
      <c r="AI188" s="101"/>
      <c r="AJ188" s="101"/>
    </row>
    <row r="189" spans="1:36" s="103" customFormat="1">
      <c r="A189" s="99">
        <v>2007</v>
      </c>
      <c r="B189" s="100" t="s">
        <v>209</v>
      </c>
      <c r="C189" s="101">
        <f t="shared" ref="C189:C192" si="78">SUM(F189:H189)</f>
        <v>423</v>
      </c>
      <c r="D189" s="42">
        <f>C189/$C$217</f>
        <v>7.352685555362419E-2</v>
      </c>
      <c r="E189" s="101"/>
      <c r="F189" s="101">
        <v>68</v>
      </c>
      <c r="G189" s="101">
        <v>8</v>
      </c>
      <c r="H189" s="101">
        <v>347</v>
      </c>
      <c r="I189" s="25"/>
      <c r="J189" s="101">
        <v>87</v>
      </c>
      <c r="K189" s="101">
        <v>292</v>
      </c>
      <c r="L189" s="101">
        <v>39</v>
      </c>
      <c r="M189" s="101">
        <v>5</v>
      </c>
      <c r="N189" s="25"/>
      <c r="O189" s="101">
        <v>1</v>
      </c>
      <c r="P189" s="101">
        <v>151</v>
      </c>
      <c r="Q189" s="101">
        <v>1</v>
      </c>
      <c r="R189" s="101">
        <v>0</v>
      </c>
      <c r="S189" s="101">
        <v>8</v>
      </c>
      <c r="T189" s="101">
        <v>2</v>
      </c>
      <c r="U189" s="101">
        <v>17</v>
      </c>
      <c r="V189" s="101">
        <v>3</v>
      </c>
      <c r="W189" s="101">
        <v>239</v>
      </c>
      <c r="X189" s="101">
        <v>1</v>
      </c>
      <c r="Y189" s="25"/>
      <c r="Z189" s="101">
        <v>222</v>
      </c>
      <c r="AA189" s="101">
        <v>201</v>
      </c>
      <c r="AB189" s="25"/>
      <c r="AC189" s="101">
        <v>15</v>
      </c>
      <c r="AD189" s="101">
        <v>40</v>
      </c>
      <c r="AE189" s="101">
        <v>11</v>
      </c>
      <c r="AF189" s="101">
        <v>3</v>
      </c>
      <c r="AG189" s="101">
        <v>3</v>
      </c>
      <c r="AH189" s="101">
        <v>18</v>
      </c>
      <c r="AI189" s="101">
        <v>333</v>
      </c>
      <c r="AJ189" s="101"/>
    </row>
    <row r="190" spans="1:36" s="103" customFormat="1">
      <c r="A190" s="99">
        <v>2008</v>
      </c>
      <c r="B190" s="100" t="s">
        <v>209</v>
      </c>
      <c r="C190" s="101">
        <f t="shared" si="78"/>
        <v>430</v>
      </c>
      <c r="D190" s="42">
        <f>C190/$C$221</f>
        <v>7.8338495172162501E-2</v>
      </c>
      <c r="E190" s="101"/>
      <c r="F190" s="101">
        <v>51</v>
      </c>
      <c r="G190" s="101">
        <v>11</v>
      </c>
      <c r="H190" s="101">
        <v>368</v>
      </c>
      <c r="I190" s="25"/>
      <c r="J190" s="101">
        <v>112</v>
      </c>
      <c r="K190" s="101">
        <v>255</v>
      </c>
      <c r="L190" s="101">
        <v>59</v>
      </c>
      <c r="M190" s="101">
        <v>4</v>
      </c>
      <c r="N190" s="25"/>
      <c r="O190" s="101">
        <v>34</v>
      </c>
      <c r="P190" s="101">
        <v>93</v>
      </c>
      <c r="Q190" s="101">
        <v>0</v>
      </c>
      <c r="R190" s="101">
        <v>4</v>
      </c>
      <c r="S190" s="101">
        <v>7</v>
      </c>
      <c r="T190" s="101">
        <v>0</v>
      </c>
      <c r="U190" s="101">
        <v>9</v>
      </c>
      <c r="V190" s="101">
        <v>3</v>
      </c>
      <c r="W190" s="101">
        <v>279</v>
      </c>
      <c r="X190" s="101">
        <v>1</v>
      </c>
      <c r="Y190" s="25"/>
      <c r="Z190" s="101">
        <v>233</v>
      </c>
      <c r="AA190" s="101">
        <v>197</v>
      </c>
      <c r="AB190" s="25"/>
      <c r="AC190" s="101">
        <v>8</v>
      </c>
      <c r="AD190" s="101">
        <v>54</v>
      </c>
      <c r="AE190" s="101">
        <v>11</v>
      </c>
      <c r="AF190" s="101">
        <v>21</v>
      </c>
      <c r="AG190" s="101">
        <v>3</v>
      </c>
      <c r="AH190" s="101">
        <v>8</v>
      </c>
      <c r="AI190" s="101">
        <v>325</v>
      </c>
      <c r="AJ190" s="101"/>
    </row>
    <row r="191" spans="1:36" s="103" customFormat="1">
      <c r="A191" s="99">
        <v>2009</v>
      </c>
      <c r="B191" s="100" t="s">
        <v>209</v>
      </c>
      <c r="C191" s="101">
        <f t="shared" si="78"/>
        <v>430</v>
      </c>
      <c r="D191" s="42">
        <f>C191/$C$225</f>
        <v>8.0449017773620207E-2</v>
      </c>
      <c r="E191" s="101"/>
      <c r="F191" s="101">
        <v>46</v>
      </c>
      <c r="G191" s="101">
        <v>9</v>
      </c>
      <c r="H191" s="101">
        <v>375</v>
      </c>
      <c r="I191" s="25"/>
      <c r="J191" s="101">
        <v>106</v>
      </c>
      <c r="K191" s="101">
        <v>231</v>
      </c>
      <c r="L191" s="101">
        <v>87</v>
      </c>
      <c r="M191" s="101">
        <v>6</v>
      </c>
      <c r="N191" s="25"/>
      <c r="O191" s="101">
        <v>141</v>
      </c>
      <c r="P191" s="101">
        <v>3</v>
      </c>
      <c r="Q191" s="101">
        <v>1</v>
      </c>
      <c r="R191" s="101">
        <v>13</v>
      </c>
      <c r="S191" s="101">
        <v>0</v>
      </c>
      <c r="T191" s="101">
        <v>0</v>
      </c>
      <c r="U191" s="101">
        <v>13</v>
      </c>
      <c r="V191" s="101">
        <v>2</v>
      </c>
      <c r="W191" s="101">
        <v>254</v>
      </c>
      <c r="X191" s="101">
        <v>3</v>
      </c>
      <c r="Y191" s="25"/>
      <c r="Z191" s="101">
        <v>234</v>
      </c>
      <c r="AA191" s="101">
        <v>196</v>
      </c>
      <c r="AB191" s="25"/>
      <c r="AC191" s="25">
        <v>14</v>
      </c>
      <c r="AD191" s="25">
        <v>48</v>
      </c>
      <c r="AE191" s="25">
        <v>5</v>
      </c>
      <c r="AF191" s="25">
        <v>41</v>
      </c>
      <c r="AG191" s="25">
        <v>1</v>
      </c>
      <c r="AH191" s="25">
        <v>3</v>
      </c>
      <c r="AI191" s="25">
        <v>318</v>
      </c>
      <c r="AJ191" s="101"/>
    </row>
    <row r="192" spans="1:36" s="103" customFormat="1">
      <c r="A192" s="99">
        <v>2010</v>
      </c>
      <c r="B192" s="100" t="s">
        <v>209</v>
      </c>
      <c r="C192" s="101">
        <f t="shared" si="78"/>
        <v>421</v>
      </c>
      <c r="D192" s="42">
        <f>C192/$C$229</f>
        <v>9.6515359926639163E-2</v>
      </c>
      <c r="E192" s="101"/>
      <c r="F192" s="101">
        <v>52</v>
      </c>
      <c r="G192" s="101">
        <v>11</v>
      </c>
      <c r="H192" s="101">
        <v>358</v>
      </c>
      <c r="I192" s="101"/>
      <c r="J192" s="101">
        <v>109</v>
      </c>
      <c r="K192" s="101">
        <v>229</v>
      </c>
      <c r="L192" s="101">
        <v>77</v>
      </c>
      <c r="M192" s="101">
        <v>6</v>
      </c>
      <c r="N192" s="101"/>
      <c r="O192" s="101">
        <v>2</v>
      </c>
      <c r="P192" s="101">
        <v>132</v>
      </c>
      <c r="Q192" s="101">
        <v>7</v>
      </c>
      <c r="R192" s="101">
        <v>0</v>
      </c>
      <c r="S192" s="101">
        <v>11</v>
      </c>
      <c r="T192" s="101">
        <v>0</v>
      </c>
      <c r="U192" s="101">
        <v>9</v>
      </c>
      <c r="V192" s="101">
        <v>2</v>
      </c>
      <c r="W192" s="101">
        <v>248</v>
      </c>
      <c r="X192" s="101">
        <v>10</v>
      </c>
      <c r="Y192" s="101"/>
      <c r="Z192" s="101">
        <v>190</v>
      </c>
      <c r="AA192" s="101">
        <v>231</v>
      </c>
      <c r="AB192" s="101"/>
      <c r="AC192" s="101">
        <v>19</v>
      </c>
      <c r="AD192" s="101">
        <v>47</v>
      </c>
      <c r="AE192" s="101">
        <v>4</v>
      </c>
      <c r="AF192" s="101">
        <v>36</v>
      </c>
      <c r="AG192" s="101">
        <v>7</v>
      </c>
      <c r="AH192" s="101">
        <v>3</v>
      </c>
      <c r="AI192" s="101">
        <v>305</v>
      </c>
      <c r="AJ192" s="101"/>
    </row>
    <row r="193" spans="1:36" s="103" customFormat="1" ht="3.95" customHeight="1">
      <c r="A193" s="99"/>
      <c r="B193" s="100"/>
      <c r="C193" s="32"/>
      <c r="D193" s="41"/>
      <c r="E193" s="101"/>
      <c r="F193" s="32"/>
      <c r="G193" s="32"/>
      <c r="H193" s="32"/>
      <c r="I193" s="25"/>
      <c r="J193" s="32"/>
      <c r="K193" s="32"/>
      <c r="L193" s="32"/>
      <c r="M193" s="32"/>
      <c r="N193" s="25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25"/>
      <c r="Z193" s="32"/>
      <c r="AA193" s="32"/>
      <c r="AB193" s="25"/>
      <c r="AC193" s="32"/>
      <c r="AD193" s="32"/>
      <c r="AE193" s="32"/>
      <c r="AF193" s="32"/>
      <c r="AG193" s="32"/>
      <c r="AH193" s="32"/>
      <c r="AI193" s="32"/>
      <c r="AJ193" s="101"/>
    </row>
    <row r="194" spans="1:36" s="106" customFormat="1">
      <c r="A194" s="127" t="str">
        <f>"  Total "&amp;B192</f>
        <v xml:space="preserve">  Total Tankers, Rectangular</v>
      </c>
      <c r="B194" s="127"/>
      <c r="C194" s="104">
        <f>SUM(C189:C193)</f>
        <v>1704</v>
      </c>
      <c r="D194" s="107">
        <f>C194/$C$234</f>
        <v>8.134039810969497E-2</v>
      </c>
      <c r="E194" s="104"/>
      <c r="F194" s="104">
        <f>SUM(F189:F193)</f>
        <v>217</v>
      </c>
      <c r="G194" s="104">
        <f>SUM(G189:G193)</f>
        <v>39</v>
      </c>
      <c r="H194" s="104">
        <f>SUM(H189:H193)</f>
        <v>1448</v>
      </c>
      <c r="I194" s="51"/>
      <c r="J194" s="104">
        <f>SUM(J189:J193)</f>
        <v>414</v>
      </c>
      <c r="K194" s="104">
        <f>SUM(K189:K193)</f>
        <v>1007</v>
      </c>
      <c r="L194" s="104">
        <f>SUM(L189:L193)</f>
        <v>262</v>
      </c>
      <c r="M194" s="104">
        <f>SUM(M189:M193)</f>
        <v>21</v>
      </c>
      <c r="N194" s="51"/>
      <c r="O194" s="104">
        <f t="shared" ref="O194:X194" si="79">SUM(O189:O193)</f>
        <v>178</v>
      </c>
      <c r="P194" s="104">
        <f t="shared" si="79"/>
        <v>379</v>
      </c>
      <c r="Q194" s="104">
        <f t="shared" si="79"/>
        <v>9</v>
      </c>
      <c r="R194" s="104">
        <f t="shared" si="79"/>
        <v>17</v>
      </c>
      <c r="S194" s="104">
        <f t="shared" si="79"/>
        <v>26</v>
      </c>
      <c r="T194" s="104">
        <f t="shared" si="79"/>
        <v>2</v>
      </c>
      <c r="U194" s="104">
        <f t="shared" si="79"/>
        <v>48</v>
      </c>
      <c r="V194" s="104">
        <f t="shared" si="79"/>
        <v>10</v>
      </c>
      <c r="W194" s="104">
        <f t="shared" si="79"/>
        <v>1020</v>
      </c>
      <c r="X194" s="104">
        <f t="shared" si="79"/>
        <v>15</v>
      </c>
      <c r="Y194" s="51"/>
      <c r="Z194" s="104">
        <f>SUM(Z189:Z193)</f>
        <v>879</v>
      </c>
      <c r="AA194" s="104">
        <f>SUM(AA189:AA193)</f>
        <v>825</v>
      </c>
      <c r="AB194" s="51"/>
      <c r="AC194" s="104">
        <f t="shared" ref="AC194:AI194" si="80">SUM(AC189:AC193)</f>
        <v>56</v>
      </c>
      <c r="AD194" s="104">
        <f t="shared" si="80"/>
        <v>189</v>
      </c>
      <c r="AE194" s="104">
        <f t="shared" si="80"/>
        <v>31</v>
      </c>
      <c r="AF194" s="104">
        <f t="shared" si="80"/>
        <v>101</v>
      </c>
      <c r="AG194" s="104">
        <f t="shared" si="80"/>
        <v>14</v>
      </c>
      <c r="AH194" s="104">
        <f t="shared" si="80"/>
        <v>32</v>
      </c>
      <c r="AI194" s="104">
        <f t="shared" si="80"/>
        <v>1281</v>
      </c>
      <c r="AJ194" s="104"/>
    </row>
    <row r="195" spans="1:36" s="103" customFormat="1">
      <c r="A195" s="99"/>
      <c r="B195" s="100"/>
      <c r="C195" s="101"/>
      <c r="D195" s="101"/>
      <c r="E195" s="101"/>
      <c r="F195" s="101"/>
      <c r="G195" s="101"/>
      <c r="H195" s="101"/>
      <c r="I195" s="25"/>
      <c r="J195" s="101"/>
      <c r="K195" s="101"/>
      <c r="L195" s="101"/>
      <c r="M195" s="101"/>
      <c r="N195" s="25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25"/>
      <c r="Z195" s="101"/>
      <c r="AA195" s="101"/>
      <c r="AB195" s="25"/>
      <c r="AC195" s="101"/>
      <c r="AD195" s="101"/>
      <c r="AE195" s="101"/>
      <c r="AF195" s="101"/>
      <c r="AG195" s="101"/>
      <c r="AH195" s="101"/>
      <c r="AI195" s="101"/>
      <c r="AJ195" s="101"/>
    </row>
    <row r="196" spans="1:36" s="103" customFormat="1">
      <c r="A196" s="99">
        <v>2007</v>
      </c>
      <c r="B196" s="100" t="s">
        <v>210</v>
      </c>
      <c r="C196" s="101">
        <f t="shared" ref="C196:C199" si="81">SUM(F196:H196)</f>
        <v>52</v>
      </c>
      <c r="D196" s="102">
        <f>C196/$C$217</f>
        <v>9.0387623848426912E-3</v>
      </c>
      <c r="E196" s="101"/>
      <c r="F196" s="101">
        <v>0</v>
      </c>
      <c r="G196" s="101">
        <v>0</v>
      </c>
      <c r="H196" s="101">
        <v>52</v>
      </c>
      <c r="I196" s="25"/>
      <c r="J196" s="101">
        <v>0</v>
      </c>
      <c r="K196" s="101">
        <v>0</v>
      </c>
      <c r="L196" s="101">
        <v>52</v>
      </c>
      <c r="M196" s="101">
        <v>0</v>
      </c>
      <c r="N196" s="25"/>
      <c r="O196" s="101">
        <v>0</v>
      </c>
      <c r="P196" s="101">
        <v>7</v>
      </c>
      <c r="Q196" s="101">
        <v>0</v>
      </c>
      <c r="R196" s="101">
        <v>0</v>
      </c>
      <c r="S196" s="101">
        <v>1</v>
      </c>
      <c r="T196" s="101">
        <v>0</v>
      </c>
      <c r="U196" s="101">
        <v>44</v>
      </c>
      <c r="V196" s="101">
        <v>0</v>
      </c>
      <c r="W196" s="101">
        <v>0</v>
      </c>
      <c r="X196" s="101">
        <v>0</v>
      </c>
      <c r="Y196" s="25"/>
      <c r="Z196" s="101">
        <v>27</v>
      </c>
      <c r="AA196" s="101">
        <v>25</v>
      </c>
      <c r="AB196" s="25"/>
      <c r="AC196" s="101">
        <v>0</v>
      </c>
      <c r="AD196" s="101">
        <v>0</v>
      </c>
      <c r="AE196" s="101">
        <v>0</v>
      </c>
      <c r="AF196" s="101">
        <v>0</v>
      </c>
      <c r="AG196" s="101">
        <v>0</v>
      </c>
      <c r="AH196" s="101">
        <v>0</v>
      </c>
      <c r="AI196" s="101">
        <v>52</v>
      </c>
      <c r="AJ196" s="101"/>
    </row>
    <row r="197" spans="1:36" s="103" customFormat="1">
      <c r="A197" s="99">
        <v>2008</v>
      </c>
      <c r="B197" s="100" t="s">
        <v>210</v>
      </c>
      <c r="C197" s="101">
        <f t="shared" si="81"/>
        <v>31</v>
      </c>
      <c r="D197" s="102">
        <f>C197/$C$221</f>
        <v>5.6476589542721811E-3</v>
      </c>
      <c r="E197" s="101"/>
      <c r="F197" s="101">
        <v>0</v>
      </c>
      <c r="G197" s="101">
        <v>0</v>
      </c>
      <c r="H197" s="101">
        <v>31</v>
      </c>
      <c r="I197" s="25"/>
      <c r="J197" s="101">
        <v>0</v>
      </c>
      <c r="K197" s="101">
        <v>1</v>
      </c>
      <c r="L197" s="101">
        <v>30</v>
      </c>
      <c r="M197" s="101">
        <v>0</v>
      </c>
      <c r="N197" s="25"/>
      <c r="O197" s="101">
        <v>1</v>
      </c>
      <c r="P197" s="101">
        <v>1</v>
      </c>
      <c r="Q197" s="101">
        <v>0</v>
      </c>
      <c r="R197" s="101">
        <v>0</v>
      </c>
      <c r="S197" s="101">
        <v>0</v>
      </c>
      <c r="T197" s="101">
        <v>0</v>
      </c>
      <c r="U197" s="101">
        <v>29</v>
      </c>
      <c r="V197" s="101">
        <v>0</v>
      </c>
      <c r="W197" s="101">
        <v>0</v>
      </c>
      <c r="X197" s="101">
        <v>0</v>
      </c>
      <c r="Y197" s="25"/>
      <c r="Z197" s="101">
        <v>22</v>
      </c>
      <c r="AA197" s="101">
        <v>9</v>
      </c>
      <c r="AB197" s="25"/>
      <c r="AC197" s="101">
        <v>0</v>
      </c>
      <c r="AD197" s="101">
        <v>0</v>
      </c>
      <c r="AE197" s="101">
        <v>0</v>
      </c>
      <c r="AF197" s="101">
        <v>0</v>
      </c>
      <c r="AG197" s="101">
        <v>0</v>
      </c>
      <c r="AH197" s="101">
        <v>0</v>
      </c>
      <c r="AI197" s="101">
        <v>31</v>
      </c>
      <c r="AJ197" s="101"/>
    </row>
    <row r="198" spans="1:36" s="103" customFormat="1">
      <c r="A198" s="99">
        <v>2009</v>
      </c>
      <c r="B198" s="100" t="s">
        <v>210</v>
      </c>
      <c r="C198" s="101">
        <f t="shared" si="81"/>
        <v>34</v>
      </c>
      <c r="D198" s="102">
        <f>C198/$C$225</f>
        <v>6.3610851262862486E-3</v>
      </c>
      <c r="E198" s="101"/>
      <c r="F198" s="101">
        <v>0</v>
      </c>
      <c r="G198" s="101">
        <v>0</v>
      </c>
      <c r="H198" s="101">
        <v>34</v>
      </c>
      <c r="I198" s="25"/>
      <c r="J198" s="101">
        <v>0</v>
      </c>
      <c r="K198" s="101">
        <v>0</v>
      </c>
      <c r="L198" s="101">
        <v>33</v>
      </c>
      <c r="M198" s="101">
        <v>1</v>
      </c>
      <c r="N198" s="25"/>
      <c r="O198" s="101">
        <v>0</v>
      </c>
      <c r="P198" s="101">
        <v>0</v>
      </c>
      <c r="Q198" s="101">
        <v>0</v>
      </c>
      <c r="R198" s="101">
        <v>1</v>
      </c>
      <c r="S198" s="101">
        <v>0</v>
      </c>
      <c r="T198" s="101">
        <v>0</v>
      </c>
      <c r="U198" s="101">
        <v>32</v>
      </c>
      <c r="V198" s="101">
        <v>0</v>
      </c>
      <c r="W198" s="101">
        <v>1</v>
      </c>
      <c r="X198" s="101">
        <v>0</v>
      </c>
      <c r="Y198" s="25"/>
      <c r="Z198" s="101">
        <v>21</v>
      </c>
      <c r="AA198" s="101">
        <v>13</v>
      </c>
      <c r="AB198" s="25"/>
      <c r="AC198" s="25">
        <v>0</v>
      </c>
      <c r="AD198" s="25">
        <v>0</v>
      </c>
      <c r="AE198" s="25">
        <v>0</v>
      </c>
      <c r="AF198" s="25">
        <v>0</v>
      </c>
      <c r="AG198" s="25">
        <v>0</v>
      </c>
      <c r="AH198" s="25">
        <v>0</v>
      </c>
      <c r="AI198" s="25">
        <v>34</v>
      </c>
      <c r="AJ198" s="101"/>
    </row>
    <row r="199" spans="1:36" s="103" customFormat="1">
      <c r="A199" s="99">
        <v>2010</v>
      </c>
      <c r="B199" s="100" t="s">
        <v>210</v>
      </c>
      <c r="C199" s="101">
        <f t="shared" si="81"/>
        <v>31</v>
      </c>
      <c r="D199" s="102">
        <f>C199/$C$229</f>
        <v>7.1068317285648787E-3</v>
      </c>
      <c r="E199" s="101"/>
      <c r="F199" s="101">
        <v>0</v>
      </c>
      <c r="G199" s="101">
        <v>0</v>
      </c>
      <c r="H199" s="101">
        <v>31</v>
      </c>
      <c r="I199" s="101"/>
      <c r="J199" s="101">
        <v>0</v>
      </c>
      <c r="K199" s="101">
        <v>0</v>
      </c>
      <c r="L199" s="101">
        <v>31</v>
      </c>
      <c r="M199" s="101">
        <v>0</v>
      </c>
      <c r="N199" s="101"/>
      <c r="O199" s="101">
        <v>0</v>
      </c>
      <c r="P199" s="101">
        <v>2</v>
      </c>
      <c r="Q199" s="101">
        <v>0</v>
      </c>
      <c r="R199" s="101">
        <v>0</v>
      </c>
      <c r="S199" s="101">
        <v>0</v>
      </c>
      <c r="T199" s="101">
        <v>0</v>
      </c>
      <c r="U199" s="101">
        <v>25</v>
      </c>
      <c r="V199" s="101">
        <v>0</v>
      </c>
      <c r="W199" s="101">
        <v>4</v>
      </c>
      <c r="X199" s="101">
        <v>0</v>
      </c>
      <c r="Y199" s="101"/>
      <c r="Z199" s="101">
        <v>17</v>
      </c>
      <c r="AA199" s="101">
        <v>14</v>
      </c>
      <c r="AB199" s="101"/>
      <c r="AC199" s="101">
        <v>0</v>
      </c>
      <c r="AD199" s="101">
        <v>0</v>
      </c>
      <c r="AE199" s="101">
        <v>0</v>
      </c>
      <c r="AF199" s="101">
        <v>0</v>
      </c>
      <c r="AG199" s="101">
        <v>0</v>
      </c>
      <c r="AH199" s="101">
        <v>0</v>
      </c>
      <c r="AI199" s="101">
        <v>31</v>
      </c>
      <c r="AJ199" s="101"/>
    </row>
    <row r="200" spans="1:36" s="103" customFormat="1" ht="3.95" customHeight="1">
      <c r="A200" s="99"/>
      <c r="B200" s="100"/>
      <c r="C200" s="32"/>
      <c r="D200" s="41"/>
      <c r="E200" s="101"/>
      <c r="F200" s="32"/>
      <c r="G200" s="32"/>
      <c r="H200" s="32"/>
      <c r="I200" s="25"/>
      <c r="J200" s="32"/>
      <c r="K200" s="32"/>
      <c r="L200" s="32"/>
      <c r="M200" s="32"/>
      <c r="N200" s="25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25"/>
      <c r="Z200" s="32"/>
      <c r="AA200" s="32"/>
      <c r="AB200" s="25"/>
      <c r="AC200" s="32"/>
      <c r="AD200" s="32"/>
      <c r="AE200" s="32"/>
      <c r="AF200" s="32"/>
      <c r="AG200" s="32"/>
      <c r="AH200" s="32"/>
      <c r="AI200" s="32"/>
      <c r="AJ200" s="101"/>
    </row>
    <row r="201" spans="1:36" s="106" customFormat="1">
      <c r="A201" s="127" t="str">
        <f>"  Total "&amp;B199</f>
        <v xml:space="preserve">  Total Tractor-Drawn Aerial waterway</v>
      </c>
      <c r="B201" s="127"/>
      <c r="C201" s="104">
        <f>SUM(C196:C200)</f>
        <v>148</v>
      </c>
      <c r="D201" s="105">
        <f>C201/$C$234</f>
        <v>7.0647763616401736E-3</v>
      </c>
      <c r="E201" s="104"/>
      <c r="F201" s="104">
        <f>SUM(F196:F200)</f>
        <v>0</v>
      </c>
      <c r="G201" s="104">
        <f>SUM(G196:G200)</f>
        <v>0</v>
      </c>
      <c r="H201" s="104">
        <f>SUM(H196:H200)</f>
        <v>148</v>
      </c>
      <c r="I201" s="51"/>
      <c r="J201" s="104">
        <f>SUM(J196:J200)</f>
        <v>0</v>
      </c>
      <c r="K201" s="104">
        <f>SUM(K196:K200)</f>
        <v>1</v>
      </c>
      <c r="L201" s="104">
        <f>SUM(L196:L200)</f>
        <v>146</v>
      </c>
      <c r="M201" s="104">
        <f>SUM(M196:M200)</f>
        <v>1</v>
      </c>
      <c r="N201" s="51"/>
      <c r="O201" s="104">
        <f t="shared" ref="O201:X201" si="82">SUM(O196:O200)</f>
        <v>1</v>
      </c>
      <c r="P201" s="104">
        <f t="shared" si="82"/>
        <v>10</v>
      </c>
      <c r="Q201" s="104">
        <f t="shared" si="82"/>
        <v>0</v>
      </c>
      <c r="R201" s="104">
        <f t="shared" si="82"/>
        <v>1</v>
      </c>
      <c r="S201" s="104">
        <f t="shared" si="82"/>
        <v>1</v>
      </c>
      <c r="T201" s="104">
        <f t="shared" si="82"/>
        <v>0</v>
      </c>
      <c r="U201" s="104">
        <f t="shared" si="82"/>
        <v>130</v>
      </c>
      <c r="V201" s="104">
        <f t="shared" si="82"/>
        <v>0</v>
      </c>
      <c r="W201" s="104">
        <f t="shared" si="82"/>
        <v>5</v>
      </c>
      <c r="X201" s="104">
        <f t="shared" si="82"/>
        <v>0</v>
      </c>
      <c r="Y201" s="51"/>
      <c r="Z201" s="104">
        <f>SUM(Z196:Z200)</f>
        <v>87</v>
      </c>
      <c r="AA201" s="104">
        <f>SUM(AA196:AA200)</f>
        <v>61</v>
      </c>
      <c r="AB201" s="51"/>
      <c r="AC201" s="104">
        <f t="shared" ref="AC201:AI201" si="83">SUM(AC196:AC200)</f>
        <v>0</v>
      </c>
      <c r="AD201" s="104">
        <f t="shared" si="83"/>
        <v>0</v>
      </c>
      <c r="AE201" s="104">
        <f t="shared" si="83"/>
        <v>0</v>
      </c>
      <c r="AF201" s="104">
        <f t="shared" si="83"/>
        <v>0</v>
      </c>
      <c r="AG201" s="104">
        <f t="shared" si="83"/>
        <v>0</v>
      </c>
      <c r="AH201" s="104">
        <f t="shared" si="83"/>
        <v>0</v>
      </c>
      <c r="AI201" s="104">
        <f t="shared" si="83"/>
        <v>148</v>
      </c>
      <c r="AJ201" s="104"/>
    </row>
    <row r="202" spans="1:36" s="103" customFormat="1">
      <c r="A202" s="99"/>
      <c r="B202" s="100"/>
      <c r="C202" s="101"/>
      <c r="D202" s="101"/>
      <c r="E202" s="101"/>
      <c r="F202" s="101"/>
      <c r="G202" s="101"/>
      <c r="H202" s="101"/>
      <c r="I202" s="25"/>
      <c r="J202" s="101"/>
      <c r="K202" s="101"/>
      <c r="L202" s="101"/>
      <c r="M202" s="101"/>
      <c r="N202" s="25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25"/>
      <c r="Z202" s="101"/>
      <c r="AA202" s="101"/>
      <c r="AB202" s="25"/>
      <c r="AC202" s="101"/>
      <c r="AD202" s="101"/>
      <c r="AE202" s="101"/>
      <c r="AF202" s="101"/>
      <c r="AG202" s="101"/>
      <c r="AH202" s="101"/>
      <c r="AI202" s="101"/>
      <c r="AJ202" s="101"/>
    </row>
    <row r="203" spans="1:36" s="103" customFormat="1">
      <c r="A203" s="99">
        <v>2007</v>
      </c>
      <c r="B203" s="100" t="s">
        <v>211</v>
      </c>
      <c r="C203" s="101">
        <f t="shared" ref="C203:C206" si="84">SUM(F203:H203)</f>
        <v>15</v>
      </c>
      <c r="D203" s="102">
        <f>C203/$C$217</f>
        <v>2.6073353033200068E-3</v>
      </c>
      <c r="E203" s="101"/>
      <c r="F203" s="101">
        <v>0</v>
      </c>
      <c r="G203" s="101">
        <v>11</v>
      </c>
      <c r="H203" s="101">
        <v>4</v>
      </c>
      <c r="I203" s="25"/>
      <c r="J203" s="101">
        <v>0</v>
      </c>
      <c r="K203" s="101">
        <v>0</v>
      </c>
      <c r="L203" s="101">
        <v>15</v>
      </c>
      <c r="M203" s="101">
        <v>0</v>
      </c>
      <c r="N203" s="25"/>
      <c r="O203" s="101">
        <v>0</v>
      </c>
      <c r="P203" s="101">
        <v>2</v>
      </c>
      <c r="Q203" s="101">
        <v>0</v>
      </c>
      <c r="R203" s="101">
        <v>0</v>
      </c>
      <c r="S203" s="101">
        <v>12</v>
      </c>
      <c r="T203" s="101">
        <v>0</v>
      </c>
      <c r="U203" s="101">
        <v>1</v>
      </c>
      <c r="V203" s="101">
        <v>0</v>
      </c>
      <c r="W203" s="101">
        <v>0</v>
      </c>
      <c r="X203" s="101">
        <v>0</v>
      </c>
      <c r="Y203" s="25"/>
      <c r="Z203" s="101">
        <v>12</v>
      </c>
      <c r="AA203" s="101">
        <v>3</v>
      </c>
      <c r="AB203" s="25"/>
      <c r="AC203" s="101">
        <v>1</v>
      </c>
      <c r="AD203" s="101">
        <v>10</v>
      </c>
      <c r="AE203" s="101">
        <v>0</v>
      </c>
      <c r="AF203" s="101">
        <v>0</v>
      </c>
      <c r="AG203" s="101">
        <v>1</v>
      </c>
      <c r="AH203" s="101">
        <v>1</v>
      </c>
      <c r="AI203" s="101">
        <v>2</v>
      </c>
      <c r="AJ203" s="101"/>
    </row>
    <row r="204" spans="1:36" s="103" customFormat="1">
      <c r="A204" s="99">
        <v>2008</v>
      </c>
      <c r="B204" s="100" t="s">
        <v>211</v>
      </c>
      <c r="C204" s="101">
        <f t="shared" si="84"/>
        <v>17</v>
      </c>
      <c r="D204" s="102">
        <f>C204/$C$221</f>
        <v>3.097103297504099E-3</v>
      </c>
      <c r="E204" s="101"/>
      <c r="F204" s="101">
        <v>4</v>
      </c>
      <c r="G204" s="101">
        <v>4</v>
      </c>
      <c r="H204" s="101">
        <v>9</v>
      </c>
      <c r="I204" s="25"/>
      <c r="J204" s="101">
        <v>0</v>
      </c>
      <c r="K204" s="101">
        <v>0</v>
      </c>
      <c r="L204" s="101">
        <v>16</v>
      </c>
      <c r="M204" s="101">
        <v>1</v>
      </c>
      <c r="N204" s="25"/>
      <c r="O204" s="101">
        <v>1</v>
      </c>
      <c r="P204" s="101">
        <v>8</v>
      </c>
      <c r="Q204" s="101">
        <v>0</v>
      </c>
      <c r="R204" s="101">
        <v>1</v>
      </c>
      <c r="S204" s="101">
        <v>3</v>
      </c>
      <c r="T204" s="101">
        <v>1</v>
      </c>
      <c r="U204" s="101">
        <v>0</v>
      </c>
      <c r="V204" s="101">
        <v>0</v>
      </c>
      <c r="W204" s="101">
        <v>3</v>
      </c>
      <c r="X204" s="101">
        <v>0</v>
      </c>
      <c r="Y204" s="25"/>
      <c r="Z204" s="101">
        <v>13</v>
      </c>
      <c r="AA204" s="101">
        <v>4</v>
      </c>
      <c r="AB204" s="25"/>
      <c r="AC204" s="101">
        <v>0</v>
      </c>
      <c r="AD204" s="101">
        <v>5</v>
      </c>
      <c r="AE204" s="101">
        <v>1</v>
      </c>
      <c r="AF204" s="101">
        <v>0</v>
      </c>
      <c r="AG204" s="101">
        <v>0</v>
      </c>
      <c r="AH204" s="101">
        <v>0</v>
      </c>
      <c r="AI204" s="101">
        <v>11</v>
      </c>
      <c r="AJ204" s="101"/>
    </row>
    <row r="205" spans="1:36" s="103" customFormat="1">
      <c r="A205" s="99">
        <v>2009</v>
      </c>
      <c r="B205" s="100" t="s">
        <v>211</v>
      </c>
      <c r="C205" s="101">
        <f t="shared" si="84"/>
        <v>5</v>
      </c>
      <c r="D205" s="102">
        <f>C205/$C$225</f>
        <v>9.3545369504209543E-4</v>
      </c>
      <c r="E205" s="101"/>
      <c r="F205" s="101">
        <v>0</v>
      </c>
      <c r="G205" s="101">
        <v>1</v>
      </c>
      <c r="H205" s="101">
        <v>4</v>
      </c>
      <c r="I205" s="25"/>
      <c r="J205" s="101">
        <v>0</v>
      </c>
      <c r="K205" s="101">
        <v>1</v>
      </c>
      <c r="L205" s="101">
        <v>4</v>
      </c>
      <c r="M205" s="101">
        <v>0</v>
      </c>
      <c r="N205" s="25"/>
      <c r="O205" s="101">
        <v>4</v>
      </c>
      <c r="P205" s="101">
        <v>0</v>
      </c>
      <c r="Q205" s="101">
        <v>0</v>
      </c>
      <c r="R205" s="101">
        <v>1</v>
      </c>
      <c r="S205" s="101">
        <v>0</v>
      </c>
      <c r="T205" s="101">
        <v>0</v>
      </c>
      <c r="U205" s="101">
        <v>0</v>
      </c>
      <c r="V205" s="101">
        <v>0</v>
      </c>
      <c r="W205" s="101">
        <v>0</v>
      </c>
      <c r="X205" s="101">
        <v>0</v>
      </c>
      <c r="Y205" s="25"/>
      <c r="Z205" s="101">
        <v>4</v>
      </c>
      <c r="AA205" s="101">
        <v>1</v>
      </c>
      <c r="AB205" s="25"/>
      <c r="AC205" s="25">
        <v>0</v>
      </c>
      <c r="AD205" s="25">
        <v>1</v>
      </c>
      <c r="AE205" s="25">
        <v>1</v>
      </c>
      <c r="AF205" s="25">
        <v>1</v>
      </c>
      <c r="AG205" s="25">
        <v>0</v>
      </c>
      <c r="AH205" s="25">
        <v>0</v>
      </c>
      <c r="AI205" s="25">
        <v>2</v>
      </c>
      <c r="AJ205" s="101"/>
    </row>
    <row r="206" spans="1:36" s="103" customFormat="1">
      <c r="A206" s="99">
        <v>2010</v>
      </c>
      <c r="B206" s="100" t="s">
        <v>211</v>
      </c>
      <c r="C206" s="101">
        <f t="shared" si="84"/>
        <v>9</v>
      </c>
      <c r="D206" s="102">
        <f>C206/$C$229</f>
        <v>2.0632737276478678E-3</v>
      </c>
      <c r="E206" s="101"/>
      <c r="F206" s="101">
        <v>1</v>
      </c>
      <c r="G206" s="101">
        <v>4</v>
      </c>
      <c r="H206" s="101">
        <v>4</v>
      </c>
      <c r="I206" s="101"/>
      <c r="J206" s="101">
        <v>0</v>
      </c>
      <c r="K206" s="101">
        <v>1</v>
      </c>
      <c r="L206" s="101">
        <v>8</v>
      </c>
      <c r="M206" s="101">
        <v>0</v>
      </c>
      <c r="N206" s="101"/>
      <c r="O206" s="101">
        <v>0</v>
      </c>
      <c r="P206" s="101">
        <v>7</v>
      </c>
      <c r="Q206" s="101">
        <v>0</v>
      </c>
      <c r="R206" s="101">
        <v>0</v>
      </c>
      <c r="S206" s="101">
        <v>2</v>
      </c>
      <c r="T206" s="101">
        <v>0</v>
      </c>
      <c r="U206" s="101">
        <v>0</v>
      </c>
      <c r="V206" s="101">
        <v>0</v>
      </c>
      <c r="W206" s="101">
        <v>0</v>
      </c>
      <c r="X206" s="101">
        <v>0</v>
      </c>
      <c r="Y206" s="101"/>
      <c r="Z206" s="101">
        <v>9</v>
      </c>
      <c r="AA206" s="101">
        <v>0</v>
      </c>
      <c r="AB206" s="101"/>
      <c r="AC206" s="101">
        <v>0</v>
      </c>
      <c r="AD206" s="101">
        <v>5</v>
      </c>
      <c r="AE206" s="101">
        <v>1</v>
      </c>
      <c r="AF206" s="101">
        <v>0</v>
      </c>
      <c r="AG206" s="101">
        <v>0</v>
      </c>
      <c r="AH206" s="101">
        <v>1</v>
      </c>
      <c r="AI206" s="101">
        <v>2</v>
      </c>
      <c r="AJ206" s="101"/>
    </row>
    <row r="207" spans="1:36" s="103" customFormat="1" ht="3.95" customHeight="1">
      <c r="A207" s="99"/>
      <c r="B207" s="100"/>
      <c r="C207" s="32"/>
      <c r="D207" s="41"/>
      <c r="E207" s="101"/>
      <c r="F207" s="32"/>
      <c r="G207" s="32"/>
      <c r="H207" s="32"/>
      <c r="I207" s="25"/>
      <c r="J207" s="32"/>
      <c r="K207" s="32"/>
      <c r="L207" s="32"/>
      <c r="M207" s="32"/>
      <c r="N207" s="25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25"/>
      <c r="Z207" s="32"/>
      <c r="AA207" s="32"/>
      <c r="AB207" s="25"/>
      <c r="AC207" s="32"/>
      <c r="AD207" s="32"/>
      <c r="AE207" s="32"/>
      <c r="AF207" s="32"/>
      <c r="AG207" s="32"/>
      <c r="AH207" s="32"/>
      <c r="AI207" s="32"/>
      <c r="AJ207" s="101"/>
    </row>
    <row r="208" spans="1:36" s="106" customFormat="1">
      <c r="A208" s="127" t="str">
        <f>"  Total "&amp;B206</f>
        <v xml:space="preserve">  Total Water Tower, Articulating</v>
      </c>
      <c r="B208" s="127"/>
      <c r="C208" s="104">
        <f>SUM(C203:C207)</f>
        <v>46</v>
      </c>
      <c r="D208" s="105">
        <f>C208/$C$234</f>
        <v>2.1958088691584323E-3</v>
      </c>
      <c r="E208" s="104"/>
      <c r="F208" s="104">
        <f>SUM(F203:F207)</f>
        <v>5</v>
      </c>
      <c r="G208" s="104">
        <f>SUM(G203:G207)</f>
        <v>20</v>
      </c>
      <c r="H208" s="104">
        <f>SUM(H203:H207)</f>
        <v>21</v>
      </c>
      <c r="I208" s="51"/>
      <c r="J208" s="104">
        <f>SUM(J203:J207)</f>
        <v>0</v>
      </c>
      <c r="K208" s="104">
        <f>SUM(K203:K207)</f>
        <v>2</v>
      </c>
      <c r="L208" s="104">
        <f>SUM(L203:L207)</f>
        <v>43</v>
      </c>
      <c r="M208" s="104">
        <f>SUM(M203:M207)</f>
        <v>1</v>
      </c>
      <c r="N208" s="51"/>
      <c r="O208" s="104">
        <f t="shared" ref="O208:X208" si="85">SUM(O203:O207)</f>
        <v>5</v>
      </c>
      <c r="P208" s="104">
        <f t="shared" si="85"/>
        <v>17</v>
      </c>
      <c r="Q208" s="104">
        <f t="shared" si="85"/>
        <v>0</v>
      </c>
      <c r="R208" s="104">
        <f t="shared" si="85"/>
        <v>2</v>
      </c>
      <c r="S208" s="104">
        <f t="shared" si="85"/>
        <v>17</v>
      </c>
      <c r="T208" s="104">
        <f t="shared" si="85"/>
        <v>1</v>
      </c>
      <c r="U208" s="104">
        <f t="shared" si="85"/>
        <v>1</v>
      </c>
      <c r="V208" s="104">
        <f t="shared" si="85"/>
        <v>0</v>
      </c>
      <c r="W208" s="104">
        <f t="shared" si="85"/>
        <v>3</v>
      </c>
      <c r="X208" s="104">
        <f t="shared" si="85"/>
        <v>0</v>
      </c>
      <c r="Y208" s="51"/>
      <c r="Z208" s="104">
        <f>SUM(Z203:Z207)</f>
        <v>38</v>
      </c>
      <c r="AA208" s="104">
        <f>SUM(AA203:AA207)</f>
        <v>8</v>
      </c>
      <c r="AB208" s="51"/>
      <c r="AC208" s="104">
        <f t="shared" ref="AC208:AI208" si="86">SUM(AC203:AC207)</f>
        <v>1</v>
      </c>
      <c r="AD208" s="104">
        <f t="shared" si="86"/>
        <v>21</v>
      </c>
      <c r="AE208" s="104">
        <f t="shared" si="86"/>
        <v>3</v>
      </c>
      <c r="AF208" s="104">
        <f t="shared" si="86"/>
        <v>1</v>
      </c>
      <c r="AG208" s="104">
        <f t="shared" si="86"/>
        <v>1</v>
      </c>
      <c r="AH208" s="104">
        <f t="shared" si="86"/>
        <v>2</v>
      </c>
      <c r="AI208" s="104">
        <f t="shared" si="86"/>
        <v>17</v>
      </c>
      <c r="AJ208" s="104"/>
    </row>
    <row r="209" spans="1:36" s="103" customFormat="1">
      <c r="A209" s="99"/>
      <c r="B209" s="100"/>
      <c r="C209" s="101"/>
      <c r="D209" s="101"/>
      <c r="E209" s="101"/>
      <c r="F209" s="101"/>
      <c r="G209" s="101"/>
      <c r="H209" s="101"/>
      <c r="I209" s="25"/>
      <c r="J209" s="101"/>
      <c r="K209" s="101"/>
      <c r="L209" s="101"/>
      <c r="M209" s="101"/>
      <c r="N209" s="25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25"/>
      <c r="Z209" s="101"/>
      <c r="AA209" s="101"/>
      <c r="AB209" s="25"/>
      <c r="AC209" s="101"/>
      <c r="AD209" s="101"/>
      <c r="AE209" s="101"/>
      <c r="AF209" s="101"/>
      <c r="AG209" s="101"/>
      <c r="AH209" s="101"/>
      <c r="AI209" s="101"/>
      <c r="AJ209" s="101"/>
    </row>
    <row r="210" spans="1:36" s="103" customFormat="1">
      <c r="A210" s="99">
        <v>2007</v>
      </c>
      <c r="B210" s="100" t="s">
        <v>212</v>
      </c>
      <c r="C210" s="101">
        <f t="shared" ref="C210:C213" si="87">SUM(F210:H210)</f>
        <v>2</v>
      </c>
      <c r="D210" s="102">
        <f>C210/$C$217</f>
        <v>3.4764470710933428E-4</v>
      </c>
      <c r="E210" s="101"/>
      <c r="F210" s="101">
        <v>0</v>
      </c>
      <c r="G210" s="101">
        <v>0</v>
      </c>
      <c r="H210" s="101">
        <v>2</v>
      </c>
      <c r="I210" s="25"/>
      <c r="J210" s="101">
        <v>0</v>
      </c>
      <c r="K210" s="101">
        <v>0</v>
      </c>
      <c r="L210" s="101">
        <v>2</v>
      </c>
      <c r="M210" s="101">
        <v>0</v>
      </c>
      <c r="N210" s="25"/>
      <c r="O210" s="101">
        <v>0</v>
      </c>
      <c r="P210" s="101">
        <v>2</v>
      </c>
      <c r="Q210" s="101">
        <v>0</v>
      </c>
      <c r="R210" s="101">
        <v>0</v>
      </c>
      <c r="S210" s="101">
        <v>0</v>
      </c>
      <c r="T210" s="101">
        <v>0</v>
      </c>
      <c r="U210" s="101">
        <v>0</v>
      </c>
      <c r="V210" s="101">
        <v>0</v>
      </c>
      <c r="W210" s="101">
        <v>0</v>
      </c>
      <c r="X210" s="101">
        <v>0</v>
      </c>
      <c r="Y210" s="25"/>
      <c r="Z210" s="101">
        <v>2</v>
      </c>
      <c r="AA210" s="101">
        <v>0</v>
      </c>
      <c r="AB210" s="25"/>
      <c r="AC210" s="101">
        <v>0</v>
      </c>
      <c r="AD210" s="101">
        <v>1</v>
      </c>
      <c r="AE210" s="101">
        <v>1</v>
      </c>
      <c r="AF210" s="101">
        <v>0</v>
      </c>
      <c r="AG210" s="101">
        <v>0</v>
      </c>
      <c r="AH210" s="101">
        <v>0</v>
      </c>
      <c r="AI210" s="101">
        <v>0</v>
      </c>
      <c r="AJ210" s="101"/>
    </row>
    <row r="211" spans="1:36" s="103" customFormat="1">
      <c r="A211" s="99">
        <v>2008</v>
      </c>
      <c r="B211" s="100" t="s">
        <v>212</v>
      </c>
      <c r="C211" s="101">
        <f t="shared" si="87"/>
        <v>9</v>
      </c>
      <c r="D211" s="102">
        <f>C211/$C$221</f>
        <v>1.6396429222080525E-3</v>
      </c>
      <c r="E211" s="101"/>
      <c r="F211" s="101">
        <v>0</v>
      </c>
      <c r="G211" s="101">
        <v>0</v>
      </c>
      <c r="H211" s="101">
        <v>9</v>
      </c>
      <c r="I211" s="25"/>
      <c r="J211" s="101">
        <v>0</v>
      </c>
      <c r="K211" s="101">
        <v>1</v>
      </c>
      <c r="L211" s="101">
        <v>8</v>
      </c>
      <c r="M211" s="101">
        <v>0</v>
      </c>
      <c r="N211" s="25"/>
      <c r="O211" s="101">
        <v>1</v>
      </c>
      <c r="P211" s="101">
        <v>5</v>
      </c>
      <c r="Q211" s="101">
        <v>0</v>
      </c>
      <c r="R211" s="101">
        <v>0</v>
      </c>
      <c r="S211" s="101">
        <v>3</v>
      </c>
      <c r="T211" s="101">
        <v>0</v>
      </c>
      <c r="U211" s="101">
        <v>0</v>
      </c>
      <c r="V211" s="101">
        <v>0</v>
      </c>
      <c r="W211" s="101">
        <v>0</v>
      </c>
      <c r="X211" s="101">
        <v>0</v>
      </c>
      <c r="Y211" s="25"/>
      <c r="Z211" s="101">
        <v>8</v>
      </c>
      <c r="AA211" s="101">
        <v>1</v>
      </c>
      <c r="AB211" s="25"/>
      <c r="AC211" s="101">
        <v>0</v>
      </c>
      <c r="AD211" s="101">
        <v>4</v>
      </c>
      <c r="AE211" s="101">
        <v>0</v>
      </c>
      <c r="AF211" s="101">
        <v>1</v>
      </c>
      <c r="AG211" s="101">
        <v>1</v>
      </c>
      <c r="AH211" s="101">
        <v>1</v>
      </c>
      <c r="AI211" s="101">
        <v>2</v>
      </c>
      <c r="AJ211" s="101"/>
    </row>
    <row r="212" spans="1:36" s="103" customFormat="1">
      <c r="A212" s="99">
        <v>2009</v>
      </c>
      <c r="B212" s="100" t="s">
        <v>212</v>
      </c>
      <c r="C212" s="101">
        <f t="shared" si="87"/>
        <v>9</v>
      </c>
      <c r="D212" s="102">
        <f>C212/$C$225</f>
        <v>1.6838166510757717E-3</v>
      </c>
      <c r="E212" s="101"/>
      <c r="F212" s="101">
        <v>0</v>
      </c>
      <c r="G212" s="101">
        <v>0</v>
      </c>
      <c r="H212" s="101">
        <v>9</v>
      </c>
      <c r="I212" s="25"/>
      <c r="J212" s="101">
        <v>1</v>
      </c>
      <c r="K212" s="101">
        <v>0</v>
      </c>
      <c r="L212" s="101">
        <v>8</v>
      </c>
      <c r="M212" s="101">
        <v>0</v>
      </c>
      <c r="N212" s="25"/>
      <c r="O212" s="101">
        <v>7</v>
      </c>
      <c r="P212" s="101">
        <v>0</v>
      </c>
      <c r="Q212" s="101">
        <v>0</v>
      </c>
      <c r="R212" s="101">
        <v>1</v>
      </c>
      <c r="S212" s="101">
        <v>0</v>
      </c>
      <c r="T212" s="101">
        <v>0</v>
      </c>
      <c r="U212" s="101">
        <v>1</v>
      </c>
      <c r="V212" s="101">
        <v>0</v>
      </c>
      <c r="W212" s="101">
        <v>0</v>
      </c>
      <c r="X212" s="101">
        <v>0</v>
      </c>
      <c r="Y212" s="25"/>
      <c r="Z212" s="101">
        <v>7</v>
      </c>
      <c r="AA212" s="101">
        <v>2</v>
      </c>
      <c r="AB212" s="25"/>
      <c r="AC212" s="25">
        <v>1</v>
      </c>
      <c r="AD212" s="25">
        <v>1</v>
      </c>
      <c r="AE212" s="25">
        <v>0</v>
      </c>
      <c r="AF212" s="25">
        <v>0</v>
      </c>
      <c r="AG212" s="25">
        <v>0</v>
      </c>
      <c r="AH212" s="25">
        <v>0</v>
      </c>
      <c r="AI212" s="25">
        <v>7</v>
      </c>
      <c r="AJ212" s="101"/>
    </row>
    <row r="213" spans="1:36" s="103" customFormat="1">
      <c r="A213" s="99">
        <v>2010</v>
      </c>
      <c r="B213" s="100" t="s">
        <v>212</v>
      </c>
      <c r="C213" s="101">
        <f t="shared" si="87"/>
        <v>9</v>
      </c>
      <c r="D213" s="102">
        <f>C213/$C$229</f>
        <v>2.0632737276478678E-3</v>
      </c>
      <c r="E213" s="101"/>
      <c r="F213" s="101">
        <v>0</v>
      </c>
      <c r="G213" s="101">
        <v>5</v>
      </c>
      <c r="H213" s="101">
        <v>4</v>
      </c>
      <c r="I213" s="101"/>
      <c r="J213" s="101">
        <v>3</v>
      </c>
      <c r="K213" s="101">
        <v>0</v>
      </c>
      <c r="L213" s="101">
        <v>6</v>
      </c>
      <c r="M213" s="101">
        <v>0</v>
      </c>
      <c r="N213" s="101"/>
      <c r="O213" s="101">
        <v>0</v>
      </c>
      <c r="P213" s="101">
        <v>6</v>
      </c>
      <c r="Q213" s="101">
        <v>0</v>
      </c>
      <c r="R213" s="101">
        <v>0</v>
      </c>
      <c r="S213" s="101">
        <v>0</v>
      </c>
      <c r="T213" s="101">
        <v>0</v>
      </c>
      <c r="U213" s="101">
        <v>3</v>
      </c>
      <c r="V213" s="101">
        <v>0</v>
      </c>
      <c r="W213" s="101">
        <v>0</v>
      </c>
      <c r="X213" s="101">
        <v>0</v>
      </c>
      <c r="Y213" s="101"/>
      <c r="Z213" s="101">
        <v>4</v>
      </c>
      <c r="AA213" s="101">
        <v>5</v>
      </c>
      <c r="AB213" s="101"/>
      <c r="AC213" s="101">
        <v>1</v>
      </c>
      <c r="AD213" s="101">
        <v>1</v>
      </c>
      <c r="AE213" s="101">
        <v>0</v>
      </c>
      <c r="AF213" s="101">
        <v>0</v>
      </c>
      <c r="AG213" s="101">
        <v>2</v>
      </c>
      <c r="AH213" s="101">
        <v>2</v>
      </c>
      <c r="AI213" s="101">
        <v>3</v>
      </c>
      <c r="AJ213" s="101"/>
    </row>
    <row r="214" spans="1:36" s="103" customFormat="1" ht="3.95" customHeight="1">
      <c r="A214" s="99"/>
      <c r="B214" s="100"/>
      <c r="C214" s="32"/>
      <c r="D214" s="41"/>
      <c r="E214" s="101"/>
      <c r="F214" s="32"/>
      <c r="G214" s="32"/>
      <c r="H214" s="32"/>
      <c r="I214" s="25"/>
      <c r="J214" s="32"/>
      <c r="K214" s="32"/>
      <c r="L214" s="32"/>
      <c r="M214" s="32"/>
      <c r="N214" s="25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25"/>
      <c r="Z214" s="32"/>
      <c r="AA214" s="32"/>
      <c r="AB214" s="25"/>
      <c r="AC214" s="32"/>
      <c r="AD214" s="32"/>
      <c r="AE214" s="32"/>
      <c r="AF214" s="32"/>
      <c r="AG214" s="32"/>
      <c r="AH214" s="32"/>
      <c r="AI214" s="32"/>
      <c r="AJ214" s="101"/>
    </row>
    <row r="215" spans="1:36" s="106" customFormat="1">
      <c r="A215" s="127" t="str">
        <f>"  Total "&amp;B213</f>
        <v xml:space="preserve">  Total Water Tower, Telescoping with ladder</v>
      </c>
      <c r="B215" s="127"/>
      <c r="C215" s="104">
        <f>SUM(C210:C214)</f>
        <v>29</v>
      </c>
      <c r="D215" s="105">
        <f>C215/$C$234</f>
        <v>1.3843142870781421E-3</v>
      </c>
      <c r="E215" s="104"/>
      <c r="F215" s="104">
        <f>SUM(F210:F214)</f>
        <v>0</v>
      </c>
      <c r="G215" s="104">
        <f>SUM(G210:G214)</f>
        <v>5</v>
      </c>
      <c r="H215" s="104">
        <f>SUM(H210:H214)</f>
        <v>24</v>
      </c>
      <c r="I215" s="51"/>
      <c r="J215" s="104">
        <f>SUM(J210:J214)</f>
        <v>4</v>
      </c>
      <c r="K215" s="104">
        <f>SUM(K210:K214)</f>
        <v>1</v>
      </c>
      <c r="L215" s="104">
        <f>SUM(L210:L214)</f>
        <v>24</v>
      </c>
      <c r="M215" s="104">
        <f>SUM(M210:M214)</f>
        <v>0</v>
      </c>
      <c r="N215" s="51"/>
      <c r="O215" s="104">
        <f t="shared" ref="O215:X215" si="88">SUM(O210:O214)</f>
        <v>8</v>
      </c>
      <c r="P215" s="104">
        <f t="shared" si="88"/>
        <v>13</v>
      </c>
      <c r="Q215" s="104">
        <f t="shared" si="88"/>
        <v>0</v>
      </c>
      <c r="R215" s="104">
        <f t="shared" si="88"/>
        <v>1</v>
      </c>
      <c r="S215" s="104">
        <f t="shared" si="88"/>
        <v>3</v>
      </c>
      <c r="T215" s="104">
        <f t="shared" si="88"/>
        <v>0</v>
      </c>
      <c r="U215" s="104">
        <f t="shared" si="88"/>
        <v>4</v>
      </c>
      <c r="V215" s="104">
        <f t="shared" si="88"/>
        <v>0</v>
      </c>
      <c r="W215" s="104">
        <f t="shared" si="88"/>
        <v>0</v>
      </c>
      <c r="X215" s="104">
        <f t="shared" si="88"/>
        <v>0</v>
      </c>
      <c r="Y215" s="51"/>
      <c r="Z215" s="104">
        <f>SUM(Z210:Z214)</f>
        <v>21</v>
      </c>
      <c r="AA215" s="104">
        <f>SUM(AA210:AA214)</f>
        <v>8</v>
      </c>
      <c r="AB215" s="51"/>
      <c r="AC215" s="104">
        <f t="shared" ref="AC215:AI215" si="89">SUM(AC210:AC214)</f>
        <v>2</v>
      </c>
      <c r="AD215" s="104">
        <f t="shared" si="89"/>
        <v>7</v>
      </c>
      <c r="AE215" s="104">
        <f t="shared" si="89"/>
        <v>1</v>
      </c>
      <c r="AF215" s="104">
        <f t="shared" si="89"/>
        <v>1</v>
      </c>
      <c r="AG215" s="104">
        <f t="shared" si="89"/>
        <v>3</v>
      </c>
      <c r="AH215" s="104">
        <f t="shared" si="89"/>
        <v>3</v>
      </c>
      <c r="AI215" s="104">
        <f t="shared" si="89"/>
        <v>12</v>
      </c>
      <c r="AJ215" s="104"/>
    </row>
    <row r="216" spans="1:36" s="103" customFormat="1">
      <c r="A216" s="99"/>
      <c r="B216" s="100"/>
      <c r="C216" s="101"/>
      <c r="D216" s="101"/>
      <c r="E216" s="101"/>
      <c r="F216" s="101"/>
      <c r="G216" s="101"/>
      <c r="H216" s="101"/>
      <c r="I216" s="25"/>
      <c r="J216" s="101"/>
      <c r="K216" s="101"/>
      <c r="L216" s="101"/>
      <c r="M216" s="101"/>
      <c r="N216" s="25"/>
      <c r="O216" s="101"/>
      <c r="P216" s="101"/>
      <c r="Q216" s="101"/>
      <c r="R216" s="101"/>
      <c r="S216" s="101"/>
      <c r="T216" s="101"/>
      <c r="U216" s="101"/>
      <c r="V216" s="101"/>
      <c r="W216" s="101"/>
      <c r="X216" s="101"/>
      <c r="Y216" s="25"/>
      <c r="Z216" s="101"/>
      <c r="AA216" s="101"/>
      <c r="AB216" s="25"/>
      <c r="AC216" s="101"/>
      <c r="AD216" s="101"/>
      <c r="AE216" s="101"/>
      <c r="AF216" s="101"/>
      <c r="AG216" s="101"/>
      <c r="AH216" s="101"/>
      <c r="AI216" s="101"/>
      <c r="AJ216" s="101"/>
    </row>
    <row r="217" spans="1:36" s="103" customFormat="1">
      <c r="A217" s="99">
        <v>2007</v>
      </c>
      <c r="B217" s="100" t="s">
        <v>213</v>
      </c>
      <c r="C217" s="101">
        <f>C210+C203+C196+C189+C182+C175+C168+C161+C154+C147+C140+C133+C126+C119+C112+C105+C98+C91+C84+C77+C70+C63+C56+C49+C42+C35+C28+C21+C14+C7</f>
        <v>5753</v>
      </c>
      <c r="D217" s="102"/>
      <c r="E217" s="101"/>
      <c r="F217" s="101">
        <f>F210+F203+F196+F189+F182+F175+F168+F161+F154+F147+F140+F133+F126+F119+F112+F105+F98+F91+F84+F77+F70+F63+F56+F49+F42+F35+F28+F21+F14+F7</f>
        <v>402</v>
      </c>
      <c r="G217" s="101">
        <f>G210+G203+G196+G189+G182+G175+G168+G161+G154+G147+G140+G133+G126+G119+G112+G105+G98+G91+G84+G77+G70+G63+G56+G49+G42+G35+G28+G21+G14+G7</f>
        <v>308</v>
      </c>
      <c r="H217" s="101">
        <f>H210+H203+H196+H189+H182+H175+H168+H161+H154+H147+H140+H133+H126+H119+H112+H105+H98+H91+H84+H77+H70+H63+H56+H49+H42+H35+H28+H21+H14+H7</f>
        <v>5043</v>
      </c>
      <c r="I217" s="25"/>
      <c r="J217" s="101">
        <f>J210+J203+J196+J189+J182+J175+J168+J161+J154+J147+J140+J133+J126+J119+J112+J105+J98+J91+J84+J77+J70+J63+J56+J49+J42+J35+J28+J21+J14+J7</f>
        <v>294</v>
      </c>
      <c r="K217" s="101">
        <f>K210+K203+K196+K189+K182+K175+K168+K161+K154+K147+K140+K133+K126+K119+K112+K105+K98+K91+K84+K77+K70+K63+K56+K49+K42+K35+K28+K21+K14+K7</f>
        <v>2238</v>
      </c>
      <c r="L217" s="101">
        <f>L210+L203+L196+L189+L182+L175+L168+L161+L154+L147+L140+L133+L126+L119+L112+L105+L98+L91+L84+L77+L70+L63+L56+L49+L42+L35+L28+L21+L14+L7</f>
        <v>2828</v>
      </c>
      <c r="M217" s="101">
        <f>M210+M203+M196+M189+M182+M175+M168+M161+M154+M147+M140+M133+M126+M119+M112+M105+M98+M91+M84+M77+M70+M63+M56+M49+M42+M35+M28+M21+M14+M7</f>
        <v>389</v>
      </c>
      <c r="N217" s="25"/>
      <c r="O217" s="101">
        <f t="shared" ref="O217:X217" si="90">O210+O203+O196+O189+O182+O175+O168+O161+O154+O147+O140+O133+O126+O119+O112+O105+O98+O91+O84+O77+O70+O63+O56+O49+O42+O35+O28+O21+O14+O7</f>
        <v>44</v>
      </c>
      <c r="P217" s="101">
        <f t="shared" si="90"/>
        <v>3051</v>
      </c>
      <c r="Q217" s="101">
        <f t="shared" si="90"/>
        <v>101</v>
      </c>
      <c r="R217" s="101">
        <f t="shared" si="90"/>
        <v>3</v>
      </c>
      <c r="S217" s="101">
        <f t="shared" si="90"/>
        <v>636</v>
      </c>
      <c r="T217" s="101">
        <f t="shared" si="90"/>
        <v>24</v>
      </c>
      <c r="U217" s="101">
        <f t="shared" si="90"/>
        <v>828</v>
      </c>
      <c r="V217" s="101">
        <f t="shared" si="90"/>
        <v>38</v>
      </c>
      <c r="W217" s="101">
        <f t="shared" si="90"/>
        <v>829</v>
      </c>
      <c r="X217" s="101">
        <f t="shared" si="90"/>
        <v>199</v>
      </c>
      <c r="Y217" s="25"/>
      <c r="Z217" s="101">
        <f>Z210+Z203+Z196+Z189+Z182+Z175+Z168+Z161+Z154+Z147+Z140+Z133+Z126+Z119+Z112+Z105+Z98+Z91+Z84+Z77+Z70+Z63+Z56+Z49+Z42+Z35+Z28+Z21+Z14+Z7</f>
        <v>4740</v>
      </c>
      <c r="AA217" s="101">
        <f>AA210+AA203+AA196+AA189+AA182+AA175+AA168+AA161+AA154+AA147+AA140+AA133+AA126+AA119+AA112+AA105+AA98+AA91+AA84+AA77+AA70+AA63+AA56+AA49+AA42+AA35+AA28+AA21+AA14+AA7</f>
        <v>1003</v>
      </c>
      <c r="AB217" s="25"/>
      <c r="AC217" s="101">
        <f t="shared" ref="AC217:AI217" si="91">AC210+AC203+AC196+AC189+AC182+AC175+AC168+AC161+AC154+AC147+AC140+AC133+AC126+AC119+AC112+AC105+AC98+AC91+AC84+AC77+AC70+AC63+AC56+AC49+AC42+AC35+AC28+AC21+AC14+AC7</f>
        <v>383</v>
      </c>
      <c r="AD217" s="101">
        <f t="shared" si="91"/>
        <v>1200</v>
      </c>
      <c r="AE217" s="101">
        <f t="shared" si="91"/>
        <v>305</v>
      </c>
      <c r="AF217" s="101">
        <f t="shared" si="91"/>
        <v>143</v>
      </c>
      <c r="AG217" s="101">
        <f t="shared" si="91"/>
        <v>231</v>
      </c>
      <c r="AH217" s="101">
        <f t="shared" si="91"/>
        <v>362</v>
      </c>
      <c r="AI217" s="101">
        <f t="shared" si="91"/>
        <v>3129</v>
      </c>
      <c r="AJ217" s="101"/>
    </row>
    <row r="218" spans="1:36" s="103" customFormat="1" ht="3.95" customHeight="1">
      <c r="A218" s="99"/>
      <c r="B218" s="100"/>
      <c r="C218" s="101"/>
      <c r="D218" s="101"/>
      <c r="E218" s="101"/>
      <c r="F218" s="101"/>
      <c r="G218" s="101"/>
      <c r="H218" s="101"/>
      <c r="I218" s="25"/>
      <c r="J218" s="101"/>
      <c r="K218" s="101"/>
      <c r="L218" s="101"/>
      <c r="M218" s="101"/>
      <c r="N218" s="25"/>
      <c r="O218" s="101"/>
      <c r="P218" s="101"/>
      <c r="Q218" s="101"/>
      <c r="R218" s="101"/>
      <c r="S218" s="101"/>
      <c r="T218" s="101"/>
      <c r="U218" s="101"/>
      <c r="V218" s="101"/>
      <c r="W218" s="101"/>
      <c r="X218" s="101"/>
      <c r="Y218" s="25"/>
      <c r="Z218" s="101"/>
      <c r="AA218" s="101"/>
      <c r="AB218" s="25"/>
      <c r="AC218" s="101"/>
      <c r="AD218" s="101"/>
      <c r="AE218" s="101"/>
      <c r="AF218" s="101"/>
      <c r="AG218" s="101"/>
      <c r="AH218" s="101"/>
      <c r="AI218" s="101"/>
      <c r="AJ218" s="101"/>
    </row>
    <row r="219" spans="1:36" s="118" customFormat="1" ht="12">
      <c r="A219" s="112"/>
      <c r="B219" s="113" t="s">
        <v>214</v>
      </c>
      <c r="C219" s="114">
        <f>C217/$C217</f>
        <v>1</v>
      </c>
      <c r="D219" s="115"/>
      <c r="E219" s="116"/>
      <c r="F219" s="114">
        <f>F217/$C217</f>
        <v>6.9876586128976181E-2</v>
      </c>
      <c r="G219" s="114">
        <f t="shared" ref="G219:H219" si="92">G217/$C217</f>
        <v>5.3537284894837479E-2</v>
      </c>
      <c r="H219" s="114">
        <f t="shared" si="92"/>
        <v>0.87658612897618637</v>
      </c>
      <c r="I219" s="63"/>
      <c r="J219" s="114">
        <f t="shared" ref="J219:M219" si="93">J217/$C217</f>
        <v>5.1103771945072138E-2</v>
      </c>
      <c r="K219" s="114">
        <f t="shared" si="93"/>
        <v>0.38901442725534502</v>
      </c>
      <c r="L219" s="114">
        <f t="shared" si="93"/>
        <v>0.49156961585259862</v>
      </c>
      <c r="M219" s="114">
        <f t="shared" si="93"/>
        <v>6.7616895532765509E-2</v>
      </c>
      <c r="N219" s="63"/>
      <c r="O219" s="114">
        <f t="shared" ref="O219:X219" si="94">O217/$C217</f>
        <v>7.6481835564053535E-3</v>
      </c>
      <c r="P219" s="114">
        <f t="shared" si="94"/>
        <v>0.53033200069528941</v>
      </c>
      <c r="Q219" s="114">
        <f t="shared" si="94"/>
        <v>1.755605770902138E-2</v>
      </c>
      <c r="R219" s="114">
        <f t="shared" si="94"/>
        <v>5.2146706066400134E-4</v>
      </c>
      <c r="S219" s="114">
        <f t="shared" si="94"/>
        <v>0.11055101686076829</v>
      </c>
      <c r="T219" s="114">
        <f t="shared" si="94"/>
        <v>4.1717364853120107E-3</v>
      </c>
      <c r="U219" s="114">
        <f t="shared" si="94"/>
        <v>0.14392490874326438</v>
      </c>
      <c r="V219" s="114">
        <f t="shared" si="94"/>
        <v>6.6052494350773506E-3</v>
      </c>
      <c r="W219" s="114">
        <f t="shared" si="94"/>
        <v>0.14409873109681906</v>
      </c>
      <c r="X219" s="114">
        <f t="shared" si="94"/>
        <v>3.459064835737876E-2</v>
      </c>
      <c r="Y219" s="63"/>
      <c r="Z219" s="114">
        <f t="shared" ref="Z219:AA219" si="95">Z217/$C217</f>
        <v>0.8239179558491222</v>
      </c>
      <c r="AA219" s="114">
        <f t="shared" si="95"/>
        <v>0.17434382061533113</v>
      </c>
      <c r="AB219" s="63"/>
      <c r="AC219" s="114">
        <f t="shared" ref="AC219:AI219" si="96">AC217/$C217</f>
        <v>6.657396141143751E-2</v>
      </c>
      <c r="AD219" s="114">
        <f t="shared" si="96"/>
        <v>0.20858682426560055</v>
      </c>
      <c r="AE219" s="114">
        <f t="shared" si="96"/>
        <v>5.3015817834173473E-2</v>
      </c>
      <c r="AF219" s="114">
        <f t="shared" si="96"/>
        <v>2.4856596558317401E-2</v>
      </c>
      <c r="AG219" s="114">
        <f t="shared" si="96"/>
        <v>4.0152963671128104E-2</v>
      </c>
      <c r="AH219" s="114">
        <f t="shared" si="96"/>
        <v>6.2923691986789501E-2</v>
      </c>
      <c r="AI219" s="114">
        <f t="shared" si="96"/>
        <v>0.54389014427255344</v>
      </c>
      <c r="AJ219" s="116"/>
    </row>
    <row r="220" spans="1:36" s="103" customFormat="1">
      <c r="A220" s="99"/>
      <c r="B220" s="100"/>
      <c r="C220" s="101"/>
      <c r="D220" s="101"/>
      <c r="E220" s="101"/>
      <c r="F220" s="101"/>
      <c r="G220" s="101"/>
      <c r="H220" s="101"/>
      <c r="I220" s="25"/>
      <c r="J220" s="101"/>
      <c r="K220" s="101"/>
      <c r="L220" s="101"/>
      <c r="M220" s="101"/>
      <c r="N220" s="25"/>
      <c r="O220" s="101"/>
      <c r="P220" s="101"/>
      <c r="Q220" s="101"/>
      <c r="R220" s="101"/>
      <c r="S220" s="101"/>
      <c r="T220" s="101"/>
      <c r="U220" s="101"/>
      <c r="V220" s="101"/>
      <c r="W220" s="101"/>
      <c r="X220" s="101"/>
      <c r="Y220" s="25"/>
      <c r="Z220" s="101"/>
      <c r="AA220" s="101"/>
      <c r="AB220" s="25"/>
      <c r="AC220" s="101"/>
      <c r="AD220" s="101"/>
      <c r="AE220" s="101"/>
      <c r="AF220" s="101"/>
      <c r="AG220" s="101"/>
      <c r="AH220" s="101"/>
      <c r="AI220" s="101"/>
      <c r="AJ220" s="101"/>
    </row>
    <row r="221" spans="1:36" s="103" customFormat="1">
      <c r="A221" s="99">
        <v>2008</v>
      </c>
      <c r="B221" s="100" t="s">
        <v>213</v>
      </c>
      <c r="C221" s="101">
        <f>C211+C204+C197+C190+C183+C176+C169+C162+C155+C148+C141+C134+C127+C120+C113+C106+C99+C92+C85+C78+C71+C64+C57+C50+C43+C36+C29+C22+C15+C8</f>
        <v>5489</v>
      </c>
      <c r="D221" s="102"/>
      <c r="E221" s="101"/>
      <c r="F221" s="101">
        <f>F211+F204+F197+F190+F183+F176+F169+F162+F155+F148+F141+F134+F127+F120+F113+F106+F99+F92+F85+F78+F71+F64+F57+F50+F43+F36+F29+F22+F15+F8</f>
        <v>406</v>
      </c>
      <c r="G221" s="101">
        <f>G211+G204+G197+G190+G183+G176+G169+G162+G155+G148+G141+G134+G127+G120+G113+G106+G99+G92+G85+G78+G71+G64+G57+G50+G43+G36+G29+G22+G15+G8</f>
        <v>314</v>
      </c>
      <c r="H221" s="101">
        <f>H211+H204+H197+H190+H183+H176+H169+H162+H155+H148+H141+H134+H127+H120+H113+H106+H99+H92+H85+H78+H71+H64+H57+H50+H43+H36+H29+H22+H15+H8</f>
        <v>4769</v>
      </c>
      <c r="I221" s="25"/>
      <c r="J221" s="101">
        <f>J211+J204+J197+J190+J183+J176+J169+J162+J155+J148+J141+J134+J127+J120+J113+J106+J99+J92+J85+J78+J71+J64+J57+J50+J43+J36+J29+J22+J15+J8</f>
        <v>389</v>
      </c>
      <c r="K221" s="101">
        <f>K211+K204+K197+K190+K183+K176+K169+K162+K155+K148+K141+K134+K127+K120+K113+K106+K99+K92+K85+K78+K71+K64+K57+K50+K43+K36+K29+K22+K15+K8</f>
        <v>1870</v>
      </c>
      <c r="L221" s="101">
        <f>L211+L204+L197+L190+L183+L176+L169+L162+L155+L148+L141+L134+L127+L120+L113+L106+L99+L92+L85+L78+L71+L64+L57+L50+L43+L36+L29+L22+L15+L8</f>
        <v>2880</v>
      </c>
      <c r="M221" s="101">
        <f>M211+M204+M197+M190+M183+M176+M169+M162+M155+M148+M141+M134+M127+M120+M113+M106+M99+M92+M85+M78+M71+M64+M57+M50+M43+M36+M29+M22+M15+M8</f>
        <v>350</v>
      </c>
      <c r="N221" s="25"/>
      <c r="O221" s="101">
        <f t="shared" ref="O221:X221" si="97">O211+O204+O197+O190+O183+O176+O169+O162+O155+O148+O141+O134+O127+O120+O113+O106+O99+O92+O85+O78+O71+O64+O57+O50+O43+O36+O29+O22+O15+O8</f>
        <v>765</v>
      </c>
      <c r="P221" s="101">
        <f t="shared" si="97"/>
        <v>2225</v>
      </c>
      <c r="Q221" s="101">
        <f t="shared" si="97"/>
        <v>58</v>
      </c>
      <c r="R221" s="101">
        <f t="shared" si="97"/>
        <v>159</v>
      </c>
      <c r="S221" s="101">
        <f t="shared" si="97"/>
        <v>471</v>
      </c>
      <c r="T221" s="101">
        <f t="shared" si="97"/>
        <v>24</v>
      </c>
      <c r="U221" s="101">
        <f t="shared" si="97"/>
        <v>790</v>
      </c>
      <c r="V221" s="101">
        <f t="shared" si="97"/>
        <v>48</v>
      </c>
      <c r="W221" s="101">
        <f t="shared" si="97"/>
        <v>783</v>
      </c>
      <c r="X221" s="101">
        <f t="shared" si="97"/>
        <v>166</v>
      </c>
      <c r="Y221" s="25"/>
      <c r="Z221" s="101">
        <f>Z211+Z204+Z197+Z190+Z183+Z176+Z169+Z162+Z155+Z148+Z141+Z134+Z127+Z120+Z113+Z106+Z99+Z92+Z85+Z78+Z71+Z64+Z57+Z50+Z43+Z36+Z29+Z22+Z15+Z8</f>
        <v>4492</v>
      </c>
      <c r="AA221" s="101">
        <f>AA211+AA204+AA197+AA190+AA183+AA176+AA169+AA162+AA155+AA148+AA141+AA134+AA127+AA120+AA113+AA106+AA99+AA92+AA85+AA78+AA71+AA64+AA57+AA50+AA43+AA36+AA29+AA22+AA15+AA8</f>
        <v>997</v>
      </c>
      <c r="AB221" s="25"/>
      <c r="AC221" s="101">
        <f t="shared" ref="AC221:AI221" si="98">AC211+AC204+AC197+AC190+AC183+AC176+AC169+AC162+AC155+AC148+AC141+AC134+AC127+AC120+AC113+AC106+AC99+AC92+AC85+AC78+AC71+AC64+AC57+AC50+AC43+AC36+AC29+AC22+AC15+AC8</f>
        <v>297</v>
      </c>
      <c r="AD221" s="101">
        <f t="shared" si="98"/>
        <v>1267</v>
      </c>
      <c r="AE221" s="101">
        <f t="shared" si="98"/>
        <v>355</v>
      </c>
      <c r="AF221" s="101">
        <f t="shared" si="98"/>
        <v>111</v>
      </c>
      <c r="AG221" s="101">
        <f t="shared" si="98"/>
        <v>239</v>
      </c>
      <c r="AH221" s="101">
        <f t="shared" si="98"/>
        <v>227</v>
      </c>
      <c r="AI221" s="101">
        <f t="shared" si="98"/>
        <v>2993</v>
      </c>
      <c r="AJ221" s="101"/>
    </row>
    <row r="222" spans="1:36" s="103" customFormat="1" ht="3.95" customHeight="1">
      <c r="A222" s="99"/>
      <c r="B222" s="100"/>
      <c r="C222" s="101"/>
      <c r="D222" s="101"/>
      <c r="E222" s="101"/>
      <c r="F222" s="101"/>
      <c r="G222" s="101"/>
      <c r="H222" s="101"/>
      <c r="I222" s="25"/>
      <c r="J222" s="101"/>
      <c r="K222" s="101"/>
      <c r="L222" s="101"/>
      <c r="M222" s="101"/>
      <c r="N222" s="25"/>
      <c r="O222" s="101"/>
      <c r="P222" s="101"/>
      <c r="Q222" s="101"/>
      <c r="R222" s="101"/>
      <c r="S222" s="101"/>
      <c r="T222" s="101"/>
      <c r="U222" s="101"/>
      <c r="V222" s="101"/>
      <c r="W222" s="101"/>
      <c r="X222" s="101"/>
      <c r="Y222" s="25"/>
      <c r="Z222" s="101"/>
      <c r="AA222" s="101"/>
      <c r="AB222" s="25"/>
      <c r="AC222" s="101"/>
      <c r="AD222" s="101"/>
      <c r="AE222" s="101"/>
      <c r="AF222" s="101"/>
      <c r="AG222" s="101"/>
      <c r="AH222" s="101"/>
      <c r="AI222" s="101"/>
      <c r="AJ222" s="101"/>
    </row>
    <row r="223" spans="1:36" s="118" customFormat="1" ht="12">
      <c r="A223" s="112"/>
      <c r="B223" s="113" t="s">
        <v>214</v>
      </c>
      <c r="C223" s="114">
        <f>C221/$C221</f>
        <v>1</v>
      </c>
      <c r="D223" s="115"/>
      <c r="E223" s="116"/>
      <c r="F223" s="114">
        <f>F221/$C221</f>
        <v>7.3966114046274373E-2</v>
      </c>
      <c r="G223" s="114">
        <f t="shared" ref="G223:H223" si="99">G221/$C221</f>
        <v>5.7205319730369832E-2</v>
      </c>
      <c r="H223" s="114">
        <f t="shared" si="99"/>
        <v>0.8688285662233558</v>
      </c>
      <c r="I223" s="63"/>
      <c r="J223" s="114">
        <f t="shared" ref="J223:M223" si="100">J221/$C221</f>
        <v>7.0869010748770264E-2</v>
      </c>
      <c r="K223" s="114">
        <f t="shared" si="100"/>
        <v>0.34068136272545091</v>
      </c>
      <c r="L223" s="114">
        <f t="shared" si="100"/>
        <v>0.52468573510657679</v>
      </c>
      <c r="M223" s="114">
        <f t="shared" si="100"/>
        <v>6.3763891419202037E-2</v>
      </c>
      <c r="N223" s="63"/>
      <c r="O223" s="114">
        <f t="shared" ref="O223:X223" si="101">O221/$C221</f>
        <v>0.13936964838768445</v>
      </c>
      <c r="P223" s="114">
        <f t="shared" si="101"/>
        <v>0.405356166879213</v>
      </c>
      <c r="Q223" s="114">
        <f t="shared" si="101"/>
        <v>1.0566587720896338E-2</v>
      </c>
      <c r="R223" s="114">
        <f t="shared" si="101"/>
        <v>2.8967024959008925E-2</v>
      </c>
      <c r="S223" s="114">
        <f t="shared" si="101"/>
        <v>8.5807979595554751E-2</v>
      </c>
      <c r="T223" s="114">
        <f t="shared" si="101"/>
        <v>4.37238112588814E-3</v>
      </c>
      <c r="U223" s="114">
        <f t="shared" si="101"/>
        <v>0.14392421206048461</v>
      </c>
      <c r="V223" s="114">
        <f t="shared" si="101"/>
        <v>8.7447622517762801E-3</v>
      </c>
      <c r="W223" s="114">
        <f t="shared" si="101"/>
        <v>0.14264893423210057</v>
      </c>
      <c r="X223" s="114">
        <f t="shared" si="101"/>
        <v>3.0242302787392969E-2</v>
      </c>
      <c r="Y223" s="63"/>
      <c r="Z223" s="114">
        <f t="shared" ref="Z223:AA223" si="102">Z221/$C221</f>
        <v>0.81836400072873017</v>
      </c>
      <c r="AA223" s="114">
        <f t="shared" si="102"/>
        <v>0.1816359992712698</v>
      </c>
      <c r="AB223" s="63"/>
      <c r="AC223" s="114">
        <f t="shared" ref="AC223:AI223" si="103">AC221/$C221</f>
        <v>5.410821643286573E-2</v>
      </c>
      <c r="AD223" s="114">
        <f t="shared" si="103"/>
        <v>0.23082528693751139</v>
      </c>
      <c r="AE223" s="114">
        <f t="shared" si="103"/>
        <v>6.4674804153762075E-2</v>
      </c>
      <c r="AF223" s="114">
        <f t="shared" si="103"/>
        <v>2.0222262707232649E-2</v>
      </c>
      <c r="AG223" s="114">
        <f t="shared" si="103"/>
        <v>4.3541628711969392E-2</v>
      </c>
      <c r="AH223" s="114">
        <f t="shared" si="103"/>
        <v>4.1355438149025321E-2</v>
      </c>
      <c r="AI223" s="114">
        <f t="shared" si="103"/>
        <v>0.54527236290763348</v>
      </c>
      <c r="AJ223" s="116"/>
    </row>
    <row r="224" spans="1:36" s="103" customFormat="1">
      <c r="A224" s="99"/>
      <c r="B224" s="100"/>
      <c r="C224" s="101"/>
      <c r="D224" s="101"/>
      <c r="E224" s="101"/>
      <c r="F224" s="101"/>
      <c r="G224" s="101"/>
      <c r="H224" s="101"/>
      <c r="I224" s="25"/>
      <c r="J224" s="101"/>
      <c r="K224" s="101"/>
      <c r="L224" s="101"/>
      <c r="M224" s="101"/>
      <c r="N224" s="25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25"/>
      <c r="Z224" s="101"/>
      <c r="AA224" s="101"/>
      <c r="AB224" s="25"/>
      <c r="AC224" s="101"/>
      <c r="AD224" s="101"/>
      <c r="AE224" s="101"/>
      <c r="AF224" s="101"/>
      <c r="AG224" s="101"/>
      <c r="AH224" s="101"/>
      <c r="AI224" s="101"/>
      <c r="AJ224" s="101"/>
    </row>
    <row r="225" spans="1:36" s="103" customFormat="1">
      <c r="A225" s="99">
        <v>2009</v>
      </c>
      <c r="B225" s="100" t="s">
        <v>213</v>
      </c>
      <c r="C225" s="101">
        <f>C212+C205+C198+C191+C184+C177+C170+C163+C156+C149+C142+C135+C128+C121+C114+C107+C100+C93+C86+C79+C72+C65+C58+C51+C44+C37+C30+C23+C16+C9</f>
        <v>5345</v>
      </c>
      <c r="D225" s="102"/>
      <c r="E225" s="101"/>
      <c r="F225" s="101">
        <f>F212+F205+F198+F191+F184+F177+F170+F163+F156+F149+F142+F135+F128+F121+F114+F107+F100+F93+F86+F79+F72+F65+F58+F51+F44+F37+F30+F23+F16+F9</f>
        <v>402</v>
      </c>
      <c r="G225" s="101">
        <f>G212+G205+G198+G191+G184+G177+G170+G163+G156+G149+G142+G135+G128+G121+G114+G107+G100+G93+G86+G79+G72+G65+G58+G51+G44+G37+G30+G23+G16+G9</f>
        <v>289</v>
      </c>
      <c r="H225" s="101">
        <f>H212+H205+H198+H191+H184+H177+H170+H163+H156+H149+H142+H135+H128+H121+H114+H107+H100+H93+H86+H79+H72+H65+H58+H51+H44+H37+H30+H23+H16+H9</f>
        <v>4654</v>
      </c>
      <c r="I225" s="25"/>
      <c r="J225" s="101">
        <f>J212+J205+J198+J191+J184+J177+J170+J163+J156+J149+J142+J135+J128+J121+J114+J107+J100+J93+J86+J79+J72+J65+J58+J51+J44+J37+J30+J23+J16+J9</f>
        <v>341</v>
      </c>
      <c r="K225" s="101">
        <f>K212+K205+K198+K191+K184+K177+K170+K163+K156+K149+K142+K135+K128+K121+K114+K107+K100+K93+K86+K79+K72+K65+K58+K51+K44+K37+K30+K23+K16+K9</f>
        <v>1715</v>
      </c>
      <c r="L225" s="101">
        <f>L212+L205+L198+L191+L184+L177+L170+L163+L156+L149+L142+L135+L128+L121+L114+L107+L100+L93+L86+L79+L72+L65+L58+L51+L44+L37+L30+L23+L16+L9</f>
        <v>2998</v>
      </c>
      <c r="M225" s="101">
        <f>M212+M205+M198+M191+M184+M177+M170+M163+M156+M149+M142+M135+M128+M121+M114+M107+M100+M93+M86+M79+M72+M65+M58+M51+M44+M37+M30+M23+M16+M9</f>
        <v>291</v>
      </c>
      <c r="N225" s="25"/>
      <c r="O225" s="101">
        <f t="shared" ref="O225:X225" si="104">O212+O205+O198+O191+O184+O177+O170+O163+O156+O149+O142+O135+O128+O121+O114+O107+O100+O93+O86+O79+O72+O65+O58+O51+O44+O37+O30+O23+O16+O9</f>
        <v>2983</v>
      </c>
      <c r="P225" s="101">
        <f t="shared" si="104"/>
        <v>69</v>
      </c>
      <c r="Q225" s="101">
        <f t="shared" si="104"/>
        <v>49</v>
      </c>
      <c r="R225" s="101">
        <f t="shared" si="104"/>
        <v>614</v>
      </c>
      <c r="S225" s="101">
        <f t="shared" si="104"/>
        <v>38</v>
      </c>
      <c r="T225" s="101">
        <f t="shared" si="104"/>
        <v>0</v>
      </c>
      <c r="U225" s="101">
        <f t="shared" si="104"/>
        <v>622</v>
      </c>
      <c r="V225" s="101">
        <f t="shared" si="104"/>
        <v>99</v>
      </c>
      <c r="W225" s="101">
        <f t="shared" si="104"/>
        <v>865</v>
      </c>
      <c r="X225" s="101">
        <f t="shared" si="104"/>
        <v>6</v>
      </c>
      <c r="Y225" s="25"/>
      <c r="Z225" s="101">
        <f>Z212+Z205+Z198+Z191+Z184+Z177+Z170+Z163+Z156+Z149+Z142+Z135+Z128+Z121+Z114+Z107+Z100+Z93+Z86+Z79+Z72+Z65+Z58+Z51+Z44+Z37+Z30+Z23+Z16+Z9</f>
        <v>4385</v>
      </c>
      <c r="AA225" s="101">
        <f>AA212+AA205+AA198+AA191+AA184+AA177+AA170+AA163+AA156+AA149+AA142+AA135+AA128+AA121+AA114+AA107+AA100+AA93+AA86+AA79+AA72+AA65+AA58+AA51+AA44+AA37+AA30+AA23+AA16+AA9</f>
        <v>960</v>
      </c>
      <c r="AB225" s="25"/>
      <c r="AC225" s="101">
        <f t="shared" ref="AC225:AI225" si="105">AC212+AC205+AC198+AC191+AC184+AC177+AC170+AC163+AC156+AC149+AC142+AC135+AC128+AC121+AC114+AC107+AC100+AC93+AC86+AC79+AC72+AC65+AC58+AC51+AC44+AC37+AC30+AC23+AC16+AC9</f>
        <v>268</v>
      </c>
      <c r="AD225" s="101">
        <f t="shared" si="105"/>
        <v>1193</v>
      </c>
      <c r="AE225" s="101">
        <f t="shared" si="105"/>
        <v>218</v>
      </c>
      <c r="AF225" s="101">
        <f t="shared" si="105"/>
        <v>137</v>
      </c>
      <c r="AG225" s="101">
        <f t="shared" si="105"/>
        <v>284</v>
      </c>
      <c r="AH225" s="101">
        <f t="shared" si="105"/>
        <v>383</v>
      </c>
      <c r="AI225" s="101">
        <f t="shared" si="105"/>
        <v>2862</v>
      </c>
      <c r="AJ225" s="101"/>
    </row>
    <row r="226" spans="1:36" s="103" customFormat="1" ht="3.95" customHeight="1">
      <c r="A226" s="99"/>
      <c r="B226" s="100"/>
      <c r="C226" s="101"/>
      <c r="D226" s="101"/>
      <c r="E226" s="101"/>
      <c r="F226" s="101"/>
      <c r="G226" s="101"/>
      <c r="H226" s="101"/>
      <c r="I226" s="25"/>
      <c r="J226" s="101"/>
      <c r="K226" s="101"/>
      <c r="L226" s="101"/>
      <c r="M226" s="101"/>
      <c r="N226" s="25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25"/>
      <c r="Z226" s="101"/>
      <c r="AA226" s="101"/>
      <c r="AB226" s="25"/>
      <c r="AC226" s="101"/>
      <c r="AD226" s="101"/>
      <c r="AE226" s="101"/>
      <c r="AF226" s="101"/>
      <c r="AG226" s="101"/>
      <c r="AH226" s="101"/>
      <c r="AI226" s="101"/>
      <c r="AJ226" s="101"/>
    </row>
    <row r="227" spans="1:36" s="118" customFormat="1" ht="12">
      <c r="A227" s="112"/>
      <c r="B227" s="113" t="s">
        <v>214</v>
      </c>
      <c r="C227" s="114">
        <f>C225/$C225</f>
        <v>1</v>
      </c>
      <c r="D227" s="115"/>
      <c r="E227" s="116"/>
      <c r="F227" s="114">
        <f>F225/$C225</f>
        <v>7.5210477081384466E-2</v>
      </c>
      <c r="G227" s="114">
        <f t="shared" ref="G227:H227" si="106">G225/$C225</f>
        <v>5.4069223573433113E-2</v>
      </c>
      <c r="H227" s="114">
        <f t="shared" si="106"/>
        <v>0.87072029934518236</v>
      </c>
      <c r="I227" s="63"/>
      <c r="J227" s="114">
        <f t="shared" ref="J227:M227" si="107">J225/$C225</f>
        <v>6.3797942001870903E-2</v>
      </c>
      <c r="K227" s="114">
        <f t="shared" si="107"/>
        <v>0.32086061739943872</v>
      </c>
      <c r="L227" s="114">
        <f t="shared" si="107"/>
        <v>0.56089803554724038</v>
      </c>
      <c r="M227" s="114">
        <f t="shared" si="107"/>
        <v>5.4443405051449956E-2</v>
      </c>
      <c r="N227" s="63"/>
      <c r="O227" s="114">
        <f t="shared" ref="O227:X227" si="108">O225/$C225</f>
        <v>0.55809167446211416</v>
      </c>
      <c r="P227" s="114">
        <f t="shared" si="108"/>
        <v>1.2909260991580917E-2</v>
      </c>
      <c r="Q227" s="114">
        <f t="shared" si="108"/>
        <v>9.1674462114125343E-3</v>
      </c>
      <c r="R227" s="114">
        <f t="shared" si="108"/>
        <v>0.11487371375116932</v>
      </c>
      <c r="S227" s="114">
        <f t="shared" si="108"/>
        <v>7.1094480823199252E-3</v>
      </c>
      <c r="T227" s="114">
        <f t="shared" si="108"/>
        <v>0</v>
      </c>
      <c r="U227" s="114">
        <f t="shared" si="108"/>
        <v>0.11637043966323667</v>
      </c>
      <c r="V227" s="114">
        <f t="shared" si="108"/>
        <v>1.852198316183349E-2</v>
      </c>
      <c r="W227" s="114">
        <f t="shared" si="108"/>
        <v>0.1618334892422825</v>
      </c>
      <c r="X227" s="114">
        <f t="shared" si="108"/>
        <v>1.1225444340505146E-3</v>
      </c>
      <c r="Y227" s="63"/>
      <c r="Z227" s="114">
        <f t="shared" ref="Z227:AA227" si="109">Z225/$C225</f>
        <v>0.82039289055191766</v>
      </c>
      <c r="AA227" s="114">
        <f t="shared" si="109"/>
        <v>0.17960710944808231</v>
      </c>
      <c r="AB227" s="63"/>
      <c r="AC227" s="114">
        <f t="shared" ref="AC227:AI227" si="110">AC225/$C225</f>
        <v>5.0140318054256311E-2</v>
      </c>
      <c r="AD227" s="114">
        <f t="shared" si="110"/>
        <v>0.22319925163704396</v>
      </c>
      <c r="AE227" s="114">
        <f t="shared" si="110"/>
        <v>4.0785781103835357E-2</v>
      </c>
      <c r="AF227" s="114">
        <f t="shared" si="110"/>
        <v>2.5631431244153416E-2</v>
      </c>
      <c r="AG227" s="114">
        <f t="shared" si="110"/>
        <v>5.3133769878391017E-2</v>
      </c>
      <c r="AH227" s="114">
        <f t="shared" si="110"/>
        <v>7.1655753040224507E-2</v>
      </c>
      <c r="AI227" s="114">
        <f t="shared" si="110"/>
        <v>0.53545369504209539</v>
      </c>
      <c r="AJ227" s="116"/>
    </row>
    <row r="228" spans="1:36" s="103" customFormat="1">
      <c r="A228" s="99"/>
      <c r="B228" s="100"/>
      <c r="C228" s="101"/>
      <c r="D228" s="101"/>
      <c r="E228" s="101"/>
      <c r="F228" s="101"/>
      <c r="G228" s="101"/>
      <c r="H228" s="101"/>
      <c r="I228" s="25"/>
      <c r="J228" s="101"/>
      <c r="K228" s="101"/>
      <c r="L228" s="101"/>
      <c r="M228" s="101"/>
      <c r="N228" s="25"/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25"/>
      <c r="Z228" s="101"/>
      <c r="AA228" s="101"/>
      <c r="AB228" s="25"/>
      <c r="AC228" s="101"/>
      <c r="AD228" s="101"/>
      <c r="AE228" s="101"/>
      <c r="AF228" s="101"/>
      <c r="AG228" s="101"/>
      <c r="AH228" s="101"/>
      <c r="AI228" s="101"/>
      <c r="AJ228" s="101"/>
    </row>
    <row r="229" spans="1:36" s="103" customFormat="1">
      <c r="A229" s="99">
        <v>2010</v>
      </c>
      <c r="B229" s="100" t="s">
        <v>213</v>
      </c>
      <c r="C229" s="101">
        <f>C213+C206+C199+C192+C185+C178+C171+C164+C157+C150+C143+C136+C129+C122+C115+C108+C101+C94+C87+C80+C73+C66+C59+C52+C45+C38+C31+C24+C17+C10</f>
        <v>4362</v>
      </c>
      <c r="D229" s="102"/>
      <c r="E229" s="101"/>
      <c r="F229" s="101">
        <f>F213+F206+F199+F192+F185+F178+F171+F164+F157+F150+F143+F136+F129+F122+F115+F108+F101+F94+F87+F80+F73+F66+F59+F52+F45+F38+F31+F24+F17+F10</f>
        <v>413</v>
      </c>
      <c r="G229" s="101">
        <f>G213+G206+G199+G192+G185+G178+G171+G164+G157+G150+G143+G136+G129+G122+G115+G108+G101+G94+G87+G80+G73+G66+G59+G52+G45+G38+G31+G24+G17+G10</f>
        <v>329</v>
      </c>
      <c r="H229" s="101">
        <f>H213+H206+H199+H192+H185+H178+H171+H164+H157+H150+H143+H136+H129+H122+H115+H108+H101+H94+H87+H80+H73+H66+H59+H52+H45+H38+H31+H24+H17+H10</f>
        <v>3620</v>
      </c>
      <c r="I229" s="25"/>
      <c r="J229" s="101">
        <f>J213+J206+J199+J192+J185+J178+J171+J164+J157+J150+J143+J136+J129+J122+J115+J108+J101+J94+J87+J80+J73+J66+J59+J52+J45+J38+J31+J24+J17+J10</f>
        <v>297</v>
      </c>
      <c r="K229" s="101">
        <f>K213+K206+K199+K192+K185+K178+K171+K164+K157+K150+K143+K136+K129+K122+K115+K108+K101+K94+K87+K80+K73+K66+K59+K52+K45+K38+K31+K24+K17+K10</f>
        <v>1308</v>
      </c>
      <c r="L229" s="101">
        <f>L213+L206+L199+L192+L185+L178+L171+L164+L157+L150+L143+L136+L129+L122+L115+L108+L101+L94+L87+L80+L73+L66+L59+L52+L45+L38+L31+L24+L17+L10</f>
        <v>2482</v>
      </c>
      <c r="M229" s="101">
        <f>M213+M206+M199+M192+M185+M178+M171+M164+M157+M150+M143+M136+M129+M122+M115+M108+M101+M94+M87+M80+M73+M66+M59+M52+M45+M38+M31+M24+M17+M10</f>
        <v>275</v>
      </c>
      <c r="N229" s="25"/>
      <c r="O229" s="101">
        <f t="shared" ref="O229:X229" si="111">O213+O206+O199+O192+O185+O178+O171+O164+O157+O150+O143+O136+O129+O122+O115+O108+O101+O94+O87+O80+O73+O66+O59+O52+O45+O38+O31+O24+O17+O10</f>
        <v>5</v>
      </c>
      <c r="P229" s="101">
        <f t="shared" si="111"/>
        <v>2431</v>
      </c>
      <c r="Q229" s="101">
        <f t="shared" si="111"/>
        <v>100</v>
      </c>
      <c r="R229" s="101">
        <f t="shared" si="111"/>
        <v>1</v>
      </c>
      <c r="S229" s="101">
        <f t="shared" si="111"/>
        <v>479</v>
      </c>
      <c r="T229" s="101">
        <f t="shared" si="111"/>
        <v>54</v>
      </c>
      <c r="U229" s="101">
        <f t="shared" si="111"/>
        <v>530</v>
      </c>
      <c r="V229" s="101">
        <f t="shared" si="111"/>
        <v>4</v>
      </c>
      <c r="W229" s="101">
        <f t="shared" si="111"/>
        <v>612</v>
      </c>
      <c r="X229" s="101">
        <f t="shared" si="111"/>
        <v>146</v>
      </c>
      <c r="Y229" s="25"/>
      <c r="Z229" s="101">
        <f>Z213+Z206+Z199+Z192+Z185+Z178+Z171+Z164+Z157+Z150+Z143+Z136+Z129+Z122+Z115+Z108+Z101+Z94+Z87+Z80+Z73+Z66+Z59+Z52+Z45+Z38+Z31+Z24+Z17+Z10</f>
        <v>3494</v>
      </c>
      <c r="AA229" s="101">
        <f>AA213+AA206+AA199+AA192+AA185+AA178+AA171+AA164+AA157+AA150+AA143+AA136+AA129+AA122+AA115+AA108+AA101+AA94+AA87+AA80+AA73+AA66+AA59+AA52+AA45+AA38+AA31+AA24+AA17+AA10</f>
        <v>868</v>
      </c>
      <c r="AB229" s="25"/>
      <c r="AC229" s="101">
        <f t="shared" ref="AC229:AI229" si="112">AC213+AC206+AC199+AC192+AC185+AC178+AC171+AC164+AC157+AC150+AC143+AC136+AC129+AC122+AC115+AC108+AC101+AC94+AC87+AC80+AC73+AC66+AC59+AC52+AC45+AC38+AC31+AC24+AC17+AC10</f>
        <v>284</v>
      </c>
      <c r="AD229" s="101">
        <f t="shared" si="112"/>
        <v>1047</v>
      </c>
      <c r="AE229" s="101">
        <f t="shared" si="112"/>
        <v>218</v>
      </c>
      <c r="AF229" s="101">
        <f t="shared" si="112"/>
        <v>95</v>
      </c>
      <c r="AG229" s="101">
        <f t="shared" si="112"/>
        <v>300</v>
      </c>
      <c r="AH229" s="101">
        <f t="shared" si="112"/>
        <v>251</v>
      </c>
      <c r="AI229" s="101">
        <f t="shared" si="112"/>
        <v>2167</v>
      </c>
      <c r="AJ229" s="101"/>
    </row>
    <row r="230" spans="1:36" s="103" customFormat="1" ht="3.95" customHeight="1">
      <c r="A230" s="99"/>
      <c r="B230" s="100"/>
      <c r="C230" s="101"/>
      <c r="D230" s="101"/>
      <c r="E230" s="101"/>
      <c r="F230" s="101"/>
      <c r="G230" s="101"/>
      <c r="H230" s="101"/>
      <c r="I230" s="25"/>
      <c r="J230" s="101"/>
      <c r="K230" s="101"/>
      <c r="L230" s="101"/>
      <c r="M230" s="101"/>
      <c r="N230" s="25"/>
      <c r="O230" s="101"/>
      <c r="P230" s="101"/>
      <c r="Q230" s="101"/>
      <c r="R230" s="101"/>
      <c r="S230" s="101"/>
      <c r="T230" s="101"/>
      <c r="U230" s="101"/>
      <c r="V230" s="101"/>
      <c r="W230" s="101"/>
      <c r="X230" s="101"/>
      <c r="Y230" s="25"/>
      <c r="Z230" s="101"/>
      <c r="AA230" s="101"/>
      <c r="AB230" s="25"/>
      <c r="AC230" s="101"/>
      <c r="AD230" s="101"/>
      <c r="AE230" s="101"/>
      <c r="AF230" s="101"/>
      <c r="AG230" s="101"/>
      <c r="AH230" s="101"/>
      <c r="AI230" s="101"/>
      <c r="AJ230" s="101"/>
    </row>
    <row r="231" spans="1:36" s="118" customFormat="1" ht="12">
      <c r="A231" s="112"/>
      <c r="B231" s="113" t="s">
        <v>214</v>
      </c>
      <c r="C231" s="114">
        <f>C229/$C229</f>
        <v>1</v>
      </c>
      <c r="D231" s="115"/>
      <c r="E231" s="116"/>
      <c r="F231" s="114">
        <f>F229/$C229</f>
        <v>9.4681338835396603E-2</v>
      </c>
      <c r="G231" s="114">
        <f t="shared" ref="G231:H231" si="113">G229/$C229</f>
        <v>7.5424117377349845E-2</v>
      </c>
      <c r="H231" s="114">
        <f t="shared" si="113"/>
        <v>0.82989454378725358</v>
      </c>
      <c r="I231" s="63"/>
      <c r="J231" s="114">
        <f t="shared" ref="J231:M231" si="114">J229/$C229</f>
        <v>6.8088033012379645E-2</v>
      </c>
      <c r="K231" s="114">
        <f t="shared" si="114"/>
        <v>0.29986244841815679</v>
      </c>
      <c r="L231" s="114">
        <f t="shared" si="114"/>
        <v>0.56900504355800097</v>
      </c>
      <c r="M231" s="114">
        <f t="shared" si="114"/>
        <v>6.3044475011462625E-2</v>
      </c>
      <c r="N231" s="63"/>
      <c r="O231" s="114">
        <f t="shared" ref="O231:X231" si="115">O229/$C229</f>
        <v>1.1462631820265932E-3</v>
      </c>
      <c r="P231" s="114">
        <f t="shared" si="115"/>
        <v>0.55731315910132961</v>
      </c>
      <c r="Q231" s="114">
        <f t="shared" si="115"/>
        <v>2.2925263640531865E-2</v>
      </c>
      <c r="R231" s="114">
        <f t="shared" si="115"/>
        <v>2.2925263640531865E-4</v>
      </c>
      <c r="S231" s="114">
        <f t="shared" si="115"/>
        <v>0.10981201283814764</v>
      </c>
      <c r="T231" s="114">
        <f t="shared" si="115"/>
        <v>1.2379642365887207E-2</v>
      </c>
      <c r="U231" s="114">
        <f t="shared" si="115"/>
        <v>0.12150389729481889</v>
      </c>
      <c r="V231" s="114">
        <f t="shared" si="115"/>
        <v>9.1701054562127462E-4</v>
      </c>
      <c r="W231" s="114">
        <f t="shared" si="115"/>
        <v>0.14030261348005502</v>
      </c>
      <c r="X231" s="114">
        <f t="shared" si="115"/>
        <v>3.3470884915176524E-2</v>
      </c>
      <c r="Y231" s="63"/>
      <c r="Z231" s="114">
        <f t="shared" ref="Z231:AA231" si="116">Z229/$C229</f>
        <v>0.80100871160018339</v>
      </c>
      <c r="AA231" s="114">
        <f t="shared" si="116"/>
        <v>0.19899128839981658</v>
      </c>
      <c r="AB231" s="63"/>
      <c r="AC231" s="114">
        <f t="shared" ref="AC231:AI231" si="117">AC229/$C229</f>
        <v>6.5107748739110502E-2</v>
      </c>
      <c r="AD231" s="114">
        <f t="shared" si="117"/>
        <v>0.24002751031636863</v>
      </c>
      <c r="AE231" s="114">
        <f t="shared" si="117"/>
        <v>4.997707473635947E-2</v>
      </c>
      <c r="AF231" s="114">
        <f t="shared" si="117"/>
        <v>2.1779000458505272E-2</v>
      </c>
      <c r="AG231" s="114">
        <f t="shared" si="117"/>
        <v>6.8775790921595595E-2</v>
      </c>
      <c r="AH231" s="114">
        <f t="shared" si="117"/>
        <v>5.7542411737734986E-2</v>
      </c>
      <c r="AI231" s="114">
        <f t="shared" si="117"/>
        <v>0.49679046309032554</v>
      </c>
      <c r="AJ231" s="116"/>
    </row>
    <row r="232" spans="1:36" s="103" customFormat="1">
      <c r="A232" s="99"/>
      <c r="B232" s="100"/>
      <c r="C232" s="101"/>
      <c r="D232" s="101"/>
      <c r="E232" s="101"/>
      <c r="F232" s="101"/>
      <c r="G232" s="101"/>
      <c r="H232" s="101"/>
      <c r="I232" s="25"/>
      <c r="J232" s="101"/>
      <c r="K232" s="101"/>
      <c r="L232" s="101"/>
      <c r="M232" s="101"/>
      <c r="N232" s="25"/>
      <c r="O232" s="101"/>
      <c r="P232" s="101"/>
      <c r="Q232" s="101"/>
      <c r="R232" s="101"/>
      <c r="S232" s="101"/>
      <c r="T232" s="101"/>
      <c r="U232" s="101"/>
      <c r="V232" s="101"/>
      <c r="W232" s="101"/>
      <c r="X232" s="101"/>
      <c r="Y232" s="25"/>
      <c r="Z232" s="101"/>
      <c r="AA232" s="101"/>
      <c r="AB232" s="25"/>
      <c r="AC232" s="101"/>
      <c r="AD232" s="101"/>
      <c r="AE232" s="101"/>
      <c r="AF232" s="101"/>
      <c r="AG232" s="101"/>
      <c r="AH232" s="101"/>
      <c r="AI232" s="101"/>
      <c r="AJ232" s="101"/>
    </row>
    <row r="233" spans="1:36" s="103" customFormat="1" ht="3.95" customHeight="1">
      <c r="A233" s="99"/>
      <c r="B233" s="100"/>
      <c r="C233" s="32"/>
      <c r="D233" s="25"/>
      <c r="E233" s="101"/>
      <c r="F233" s="32"/>
      <c r="G233" s="32"/>
      <c r="H233" s="32"/>
      <c r="I233" s="25"/>
      <c r="J233" s="32"/>
      <c r="K233" s="32"/>
      <c r="L233" s="32"/>
      <c r="M233" s="32"/>
      <c r="N233" s="25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25"/>
      <c r="Z233" s="32"/>
      <c r="AA233" s="32"/>
      <c r="AB233" s="25"/>
      <c r="AC233" s="32"/>
      <c r="AD233" s="32"/>
      <c r="AE233" s="32"/>
      <c r="AF233" s="32"/>
      <c r="AG233" s="32"/>
      <c r="AH233" s="32"/>
      <c r="AI233" s="32"/>
      <c r="AJ233" s="101"/>
    </row>
    <row r="234" spans="1:36" s="106" customFormat="1">
      <c r="A234" s="127" t="str">
        <f>"  Total "&amp;B229</f>
        <v xml:space="preserve">  Total Totals:</v>
      </c>
      <c r="B234" s="127"/>
      <c r="C234" s="104">
        <f>C217+C221+C225+C229</f>
        <v>20949</v>
      </c>
      <c r="D234" s="105"/>
      <c r="E234" s="104"/>
      <c r="F234" s="104">
        <f>F217+F221+F225+F229</f>
        <v>1623</v>
      </c>
      <c r="G234" s="104">
        <f t="shared" ref="G234:H234" si="118">G217+G221+G225+G229</f>
        <v>1240</v>
      </c>
      <c r="H234" s="104">
        <f t="shared" si="118"/>
        <v>18086</v>
      </c>
      <c r="I234" s="51"/>
      <c r="J234" s="104">
        <f t="shared" ref="J234:M234" si="119">J217+J221+J225+J229</f>
        <v>1321</v>
      </c>
      <c r="K234" s="104">
        <f t="shared" si="119"/>
        <v>7131</v>
      </c>
      <c r="L234" s="104">
        <f t="shared" si="119"/>
        <v>11188</v>
      </c>
      <c r="M234" s="104">
        <f t="shared" si="119"/>
        <v>1305</v>
      </c>
      <c r="N234" s="51"/>
      <c r="O234" s="104">
        <f t="shared" ref="O234:X234" si="120">O217+O221+O225+O229</f>
        <v>3797</v>
      </c>
      <c r="P234" s="104">
        <f t="shared" si="120"/>
        <v>7776</v>
      </c>
      <c r="Q234" s="104">
        <f t="shared" si="120"/>
        <v>308</v>
      </c>
      <c r="R234" s="104">
        <f t="shared" si="120"/>
        <v>777</v>
      </c>
      <c r="S234" s="104">
        <f t="shared" si="120"/>
        <v>1624</v>
      </c>
      <c r="T234" s="104">
        <f t="shared" si="120"/>
        <v>102</v>
      </c>
      <c r="U234" s="104">
        <f t="shared" si="120"/>
        <v>2770</v>
      </c>
      <c r="V234" s="104">
        <f t="shared" si="120"/>
        <v>189</v>
      </c>
      <c r="W234" s="104">
        <f t="shared" si="120"/>
        <v>3089</v>
      </c>
      <c r="X234" s="104">
        <f t="shared" si="120"/>
        <v>517</v>
      </c>
      <c r="Y234" s="51"/>
      <c r="Z234" s="104">
        <f t="shared" ref="Z234:AA234" si="121">Z217+Z221+Z225+Z229</f>
        <v>17111</v>
      </c>
      <c r="AA234" s="104">
        <f t="shared" si="121"/>
        <v>3828</v>
      </c>
      <c r="AB234" s="51"/>
      <c r="AC234" s="104">
        <f t="shared" ref="AC234:AI234" si="122">AC217+AC221+AC225+AC229</f>
        <v>1232</v>
      </c>
      <c r="AD234" s="104">
        <f t="shared" si="122"/>
        <v>4707</v>
      </c>
      <c r="AE234" s="104">
        <f t="shared" si="122"/>
        <v>1096</v>
      </c>
      <c r="AF234" s="104">
        <f t="shared" si="122"/>
        <v>486</v>
      </c>
      <c r="AG234" s="104">
        <f t="shared" si="122"/>
        <v>1054</v>
      </c>
      <c r="AH234" s="104">
        <f t="shared" si="122"/>
        <v>1223</v>
      </c>
      <c r="AI234" s="104">
        <f t="shared" si="122"/>
        <v>11151</v>
      </c>
      <c r="AJ234" s="104"/>
    </row>
    <row r="235" spans="1:36" s="103" customFormat="1" ht="3.95" customHeight="1" thickBot="1">
      <c r="A235" s="99"/>
      <c r="B235" s="100"/>
      <c r="C235" s="59"/>
      <c r="D235" s="25"/>
      <c r="E235" s="101"/>
      <c r="F235" s="59"/>
      <c r="G235" s="59"/>
      <c r="H235" s="59"/>
      <c r="I235" s="25"/>
      <c r="J235" s="59"/>
      <c r="K235" s="59"/>
      <c r="L235" s="59"/>
      <c r="M235" s="59"/>
      <c r="N235" s="25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25"/>
      <c r="Z235" s="59"/>
      <c r="AA235" s="59"/>
      <c r="AB235" s="25"/>
      <c r="AC235" s="59"/>
      <c r="AD235" s="59"/>
      <c r="AE235" s="59"/>
      <c r="AF235" s="59"/>
      <c r="AG235" s="59"/>
      <c r="AH235" s="59"/>
      <c r="AI235" s="59"/>
      <c r="AJ235" s="101"/>
    </row>
    <row r="236" spans="1:36" s="118" customFormat="1" ht="12.75" thickTop="1">
      <c r="A236" s="112"/>
      <c r="B236" s="113" t="s">
        <v>214</v>
      </c>
      <c r="C236" s="114">
        <f>C234/$C234</f>
        <v>1</v>
      </c>
      <c r="D236" s="115"/>
      <c r="E236" s="116"/>
      <c r="F236" s="114">
        <f>F234/$C234</f>
        <v>7.747386510095948E-2</v>
      </c>
      <c r="G236" s="114">
        <f t="shared" ref="G236:H236" si="123">G234/$C234</f>
        <v>5.91913695164447E-2</v>
      </c>
      <c r="H236" s="114">
        <f t="shared" si="123"/>
        <v>0.86333476538259579</v>
      </c>
      <c r="I236" s="63"/>
      <c r="J236" s="114">
        <f t="shared" ref="J236:M236" si="124">J234/$C234</f>
        <v>6.3057902525180204E-2</v>
      </c>
      <c r="K236" s="114">
        <f t="shared" si="124"/>
        <v>0.34039810969497353</v>
      </c>
      <c r="L236" s="114">
        <f t="shared" si="124"/>
        <v>0.5340589049596639</v>
      </c>
      <c r="M236" s="114">
        <f t="shared" si="124"/>
        <v>6.2294142918516399E-2</v>
      </c>
      <c r="N236" s="63"/>
      <c r="O236" s="114">
        <f t="shared" ref="O236:X236" si="125">O234/$C234</f>
        <v>0.18124970165640364</v>
      </c>
      <c r="P236" s="114">
        <f t="shared" si="125"/>
        <v>0.37118716883860803</v>
      </c>
      <c r="Q236" s="114">
        <f t="shared" si="125"/>
        <v>1.4702372428278199E-2</v>
      </c>
      <c r="R236" s="114">
        <f t="shared" si="125"/>
        <v>3.7090075898610915E-2</v>
      </c>
      <c r="S236" s="114">
        <f t="shared" si="125"/>
        <v>7.7521600076375957E-2</v>
      </c>
      <c r="T236" s="114">
        <f t="shared" si="125"/>
        <v>4.8689674924817412E-3</v>
      </c>
      <c r="U236" s="114">
        <f t="shared" si="125"/>
        <v>0.13222588190367082</v>
      </c>
      <c r="V236" s="114">
        <f t="shared" si="125"/>
        <v>9.0219103537161685E-3</v>
      </c>
      <c r="W236" s="114">
        <f t="shared" si="125"/>
        <v>0.14745333906153038</v>
      </c>
      <c r="X236" s="114">
        <f t="shared" si="125"/>
        <v>2.4678982290324121E-2</v>
      </c>
      <c r="Y236" s="63"/>
      <c r="Z236" s="114">
        <f t="shared" ref="Z236:AA236" si="126">Z234/$C234</f>
        <v>0.81679316435152038</v>
      </c>
      <c r="AA236" s="114">
        <f t="shared" si="126"/>
        <v>0.18272948589431476</v>
      </c>
      <c r="AB236" s="63"/>
      <c r="AC236" s="114">
        <f t="shared" ref="AC236:AI236" si="127">AC234/$C234</f>
        <v>5.8809489713112797E-2</v>
      </c>
      <c r="AD236" s="114">
        <f t="shared" si="127"/>
        <v>0.22468852928540742</v>
      </c>
      <c r="AE236" s="114">
        <f t="shared" si="127"/>
        <v>5.2317533056470474E-2</v>
      </c>
      <c r="AF236" s="114">
        <f t="shared" si="127"/>
        <v>2.3199198052413002E-2</v>
      </c>
      <c r="AG236" s="114">
        <f t="shared" si="127"/>
        <v>5.0312664088977992E-2</v>
      </c>
      <c r="AH236" s="114">
        <f t="shared" si="127"/>
        <v>5.837987493436441E-2</v>
      </c>
      <c r="AI236" s="114">
        <f t="shared" si="127"/>
        <v>0.53229271086925389</v>
      </c>
      <c r="AJ236" s="116"/>
    </row>
    <row r="237" spans="1:36" s="103" customFormat="1">
      <c r="A237" s="99"/>
      <c r="B237" s="100"/>
      <c r="C237" s="101"/>
      <c r="D237" s="101"/>
      <c r="E237" s="101"/>
      <c r="F237" s="101"/>
      <c r="G237" s="101"/>
      <c r="H237" s="101"/>
      <c r="I237" s="25"/>
      <c r="J237" s="101"/>
      <c r="K237" s="101"/>
      <c r="L237" s="101"/>
      <c r="M237" s="101"/>
      <c r="N237" s="25"/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25"/>
      <c r="Z237" s="101"/>
      <c r="AA237" s="101"/>
      <c r="AB237" s="25"/>
      <c r="AC237" s="101"/>
      <c r="AD237" s="101"/>
      <c r="AE237" s="101"/>
      <c r="AF237" s="101"/>
      <c r="AG237" s="101"/>
      <c r="AH237" s="101"/>
      <c r="AI237" s="101"/>
      <c r="AJ237" s="101"/>
    </row>
    <row r="238" spans="1:36" s="103" customFormat="1">
      <c r="A238" s="99"/>
      <c r="B238" s="100"/>
      <c r="I238" s="6"/>
      <c r="N238" s="6"/>
      <c r="Y238" s="6"/>
      <c r="AB238" s="6"/>
    </row>
    <row r="239" spans="1:36" s="103" customFormat="1">
      <c r="A239" s="99"/>
      <c r="B239" s="100"/>
      <c r="I239" s="6"/>
      <c r="N239" s="6"/>
      <c r="Y239" s="6"/>
      <c r="AB239" s="6"/>
    </row>
    <row r="240" spans="1:36" s="103" customFormat="1">
      <c r="A240" s="99"/>
      <c r="B240" s="100"/>
      <c r="I240" s="6"/>
      <c r="N240" s="6"/>
      <c r="Y240" s="6"/>
      <c r="AB240" s="6"/>
    </row>
    <row r="241" spans="1:28" s="103" customFormat="1">
      <c r="A241" s="99"/>
      <c r="B241" s="100"/>
      <c r="I241" s="6"/>
      <c r="N241" s="6"/>
      <c r="Y241" s="6"/>
      <c r="AB241" s="6"/>
    </row>
    <row r="242" spans="1:28" s="103" customFormat="1">
      <c r="A242" s="99"/>
      <c r="B242" s="100"/>
      <c r="I242" s="6"/>
      <c r="N242" s="6"/>
      <c r="Y242" s="6"/>
      <c r="AB242" s="6"/>
    </row>
    <row r="243" spans="1:28" s="103" customFormat="1">
      <c r="A243" s="99"/>
      <c r="B243" s="100"/>
      <c r="I243" s="6"/>
      <c r="N243" s="6"/>
      <c r="Y243" s="6"/>
      <c r="AB243" s="6"/>
    </row>
    <row r="244" spans="1:28" s="103" customFormat="1">
      <c r="A244" s="99"/>
      <c r="B244" s="100"/>
      <c r="I244" s="6"/>
      <c r="N244" s="6"/>
      <c r="Y244" s="6"/>
      <c r="AB244" s="6"/>
    </row>
    <row r="245" spans="1:28" s="103" customFormat="1">
      <c r="A245" s="99"/>
      <c r="B245" s="100"/>
      <c r="I245" s="6"/>
      <c r="N245" s="6"/>
      <c r="Y245" s="6"/>
      <c r="AB245" s="6"/>
    </row>
    <row r="246" spans="1:28" s="103" customFormat="1">
      <c r="A246" s="99"/>
      <c r="B246" s="100"/>
      <c r="I246" s="6"/>
      <c r="N246" s="6"/>
      <c r="Y246" s="6"/>
      <c r="AB246" s="6"/>
    </row>
    <row r="247" spans="1:28" s="103" customFormat="1">
      <c r="A247" s="99"/>
      <c r="B247" s="100"/>
      <c r="I247" s="6"/>
      <c r="N247" s="6"/>
      <c r="Y247" s="6"/>
      <c r="AB247" s="6"/>
    </row>
    <row r="248" spans="1:28" s="103" customFormat="1">
      <c r="A248" s="99"/>
      <c r="B248" s="100"/>
      <c r="I248" s="6"/>
      <c r="N248" s="6"/>
      <c r="Y248" s="6"/>
      <c r="AB248" s="6"/>
    </row>
    <row r="249" spans="1:28" s="103" customFormat="1">
      <c r="A249" s="99"/>
      <c r="B249" s="100"/>
      <c r="I249" s="6"/>
      <c r="N249" s="6"/>
      <c r="Y249" s="6"/>
      <c r="AB249" s="6"/>
    </row>
    <row r="250" spans="1:28" s="103" customFormat="1">
      <c r="A250" s="99"/>
      <c r="B250" s="100"/>
      <c r="I250" s="6"/>
      <c r="N250" s="6"/>
      <c r="Y250" s="6"/>
      <c r="AB250" s="6"/>
    </row>
    <row r="251" spans="1:28" s="103" customFormat="1">
      <c r="A251" s="99"/>
      <c r="B251" s="100"/>
      <c r="I251" s="6"/>
      <c r="N251" s="6"/>
      <c r="Y251" s="6"/>
      <c r="AB251" s="6"/>
    </row>
    <row r="252" spans="1:28" s="103" customFormat="1">
      <c r="A252" s="99"/>
      <c r="B252" s="100"/>
      <c r="I252" s="6"/>
      <c r="N252" s="6"/>
      <c r="Y252" s="6"/>
      <c r="AB252" s="6"/>
    </row>
    <row r="253" spans="1:28" s="103" customFormat="1">
      <c r="A253" s="99"/>
      <c r="B253" s="100"/>
      <c r="I253" s="6"/>
      <c r="N253" s="6"/>
      <c r="Y253" s="6"/>
      <c r="AB253" s="6"/>
    </row>
    <row r="254" spans="1:28" s="103" customFormat="1">
      <c r="A254" s="99"/>
      <c r="B254" s="100"/>
      <c r="I254" s="6"/>
      <c r="N254" s="6"/>
      <c r="Y254" s="6"/>
      <c r="AB254" s="6"/>
    </row>
    <row r="255" spans="1:28" s="103" customFormat="1">
      <c r="A255" s="99"/>
      <c r="B255" s="100"/>
      <c r="I255" s="6"/>
      <c r="N255" s="6"/>
      <c r="Y255" s="6"/>
      <c r="AB255" s="6"/>
    </row>
    <row r="256" spans="1:28" s="103" customFormat="1">
      <c r="A256" s="99"/>
      <c r="B256" s="100"/>
      <c r="I256" s="6"/>
      <c r="N256" s="6"/>
      <c r="Y256" s="6"/>
      <c r="AB256" s="6"/>
    </row>
    <row r="257" spans="1:28" s="103" customFormat="1">
      <c r="A257" s="99"/>
      <c r="B257" s="100"/>
      <c r="I257" s="6"/>
      <c r="N257" s="6"/>
      <c r="Y257" s="6"/>
      <c r="AB257" s="6"/>
    </row>
    <row r="258" spans="1:28" s="103" customFormat="1">
      <c r="A258" s="99"/>
      <c r="B258" s="100"/>
      <c r="I258" s="6"/>
      <c r="N258" s="6"/>
      <c r="Y258" s="6"/>
      <c r="AB258" s="6"/>
    </row>
    <row r="259" spans="1:28" s="103" customFormat="1">
      <c r="A259" s="99"/>
      <c r="B259" s="100"/>
      <c r="I259" s="6"/>
      <c r="N259" s="6"/>
      <c r="Y259" s="6"/>
      <c r="AB259" s="6"/>
    </row>
    <row r="260" spans="1:28" s="103" customFormat="1">
      <c r="A260" s="99"/>
      <c r="B260" s="100"/>
      <c r="I260" s="6"/>
      <c r="N260" s="6"/>
      <c r="Y260" s="6"/>
      <c r="AB260" s="6"/>
    </row>
    <row r="261" spans="1:28" s="103" customFormat="1">
      <c r="A261" s="99"/>
      <c r="B261" s="100"/>
      <c r="I261" s="6"/>
      <c r="N261" s="6"/>
      <c r="Y261" s="6"/>
      <c r="AB261" s="6"/>
    </row>
    <row r="262" spans="1:28" s="103" customFormat="1">
      <c r="A262" s="99"/>
      <c r="B262" s="100"/>
      <c r="I262" s="6"/>
      <c r="N262" s="6"/>
      <c r="Y262" s="6"/>
      <c r="AB262" s="6"/>
    </row>
    <row r="263" spans="1:28" s="103" customFormat="1">
      <c r="A263" s="99"/>
      <c r="B263" s="100"/>
      <c r="I263" s="6"/>
      <c r="N263" s="6"/>
      <c r="Y263" s="6"/>
      <c r="AB263" s="6"/>
    </row>
    <row r="264" spans="1:28" s="103" customFormat="1">
      <c r="A264" s="99"/>
      <c r="B264" s="100"/>
      <c r="I264" s="6"/>
      <c r="N264" s="6"/>
      <c r="Y264" s="6"/>
      <c r="AB264" s="6"/>
    </row>
    <row r="265" spans="1:28" s="103" customFormat="1">
      <c r="A265" s="99"/>
      <c r="B265" s="100"/>
      <c r="I265" s="6"/>
      <c r="N265" s="6"/>
      <c r="Y265" s="6"/>
      <c r="AB265" s="6"/>
    </row>
    <row r="266" spans="1:28" s="103" customFormat="1">
      <c r="A266" s="99"/>
      <c r="B266" s="100"/>
      <c r="I266" s="6"/>
      <c r="N266" s="6"/>
      <c r="Y266" s="6"/>
      <c r="AB266" s="6"/>
    </row>
    <row r="267" spans="1:28" s="103" customFormat="1">
      <c r="A267" s="99"/>
      <c r="B267" s="100"/>
      <c r="I267" s="6"/>
      <c r="N267" s="6"/>
      <c r="Y267" s="6"/>
      <c r="AB267" s="6"/>
    </row>
    <row r="268" spans="1:28" s="103" customFormat="1">
      <c r="A268" s="99"/>
      <c r="B268" s="100"/>
      <c r="I268" s="6"/>
      <c r="N268" s="6"/>
      <c r="Y268" s="6"/>
      <c r="AB268" s="6"/>
    </row>
    <row r="269" spans="1:28" s="103" customFormat="1">
      <c r="A269" s="99"/>
      <c r="B269" s="100"/>
      <c r="I269" s="6"/>
      <c r="N269" s="6"/>
      <c r="Y269" s="6"/>
      <c r="AB269" s="6"/>
    </row>
    <row r="270" spans="1:28" s="103" customFormat="1">
      <c r="A270" s="99"/>
      <c r="B270" s="100"/>
      <c r="I270" s="6"/>
      <c r="N270" s="6"/>
      <c r="Y270" s="6"/>
      <c r="AB270" s="6"/>
    </row>
    <row r="271" spans="1:28" s="103" customFormat="1">
      <c r="A271" s="99"/>
      <c r="B271" s="100"/>
      <c r="I271" s="6"/>
      <c r="N271" s="6"/>
      <c r="Y271" s="6"/>
      <c r="AB271" s="6"/>
    </row>
  </sheetData>
  <mergeCells count="38">
    <mergeCell ref="A1:AJ1"/>
    <mergeCell ref="A2:AJ2"/>
    <mergeCell ref="F4:H4"/>
    <mergeCell ref="J4:M4"/>
    <mergeCell ref="O4:X4"/>
    <mergeCell ref="Z4:AA4"/>
    <mergeCell ref="AC4:AI4"/>
    <mergeCell ref="A89:B89"/>
    <mergeCell ref="A12:B12"/>
    <mergeCell ref="A19:B19"/>
    <mergeCell ref="A26:B26"/>
    <mergeCell ref="A33:B33"/>
    <mergeCell ref="A40:B40"/>
    <mergeCell ref="A47:B47"/>
    <mergeCell ref="A54:B54"/>
    <mergeCell ref="A61:B61"/>
    <mergeCell ref="A68:B68"/>
    <mergeCell ref="A75:B75"/>
    <mergeCell ref="A82:B82"/>
    <mergeCell ref="A173:B173"/>
    <mergeCell ref="A96:B96"/>
    <mergeCell ref="A103:B103"/>
    <mergeCell ref="A110:B110"/>
    <mergeCell ref="A117:B117"/>
    <mergeCell ref="A124:B124"/>
    <mergeCell ref="A131:B131"/>
    <mergeCell ref="A138:B138"/>
    <mergeCell ref="A145:B145"/>
    <mergeCell ref="A152:B152"/>
    <mergeCell ref="A159:B159"/>
    <mergeCell ref="A166:B166"/>
    <mergeCell ref="A234:B234"/>
    <mergeCell ref="A180:B180"/>
    <mergeCell ref="A187:B187"/>
    <mergeCell ref="A194:B194"/>
    <mergeCell ref="A201:B201"/>
    <mergeCell ref="A208:B208"/>
    <mergeCell ref="A215:B215"/>
  </mergeCells>
  <printOptions horizontalCentered="1"/>
  <pageMargins left="0.2" right="0.2" top="0.5" bottom="0.5" header="0.3" footer="0.05"/>
  <pageSetup scale="61" fitToHeight="0" orientation="landscape" verticalDpi="0" r:id="rId1"/>
  <headerFooter>
    <oddFooter>&amp;R&amp;8&amp;Z&amp;F\&amp;A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Booked by State</vt:lpstr>
      <vt:lpstr>Shipped by State</vt:lpstr>
      <vt:lpstr>Booked by Truck</vt:lpstr>
      <vt:lpstr>Shipped by Truck</vt:lpstr>
      <vt:lpstr>'Booked by State'!Print_Area</vt:lpstr>
      <vt:lpstr>'Booked by Truck'!Print_Area</vt:lpstr>
      <vt:lpstr>'Shipped by State'!Print_Area</vt:lpstr>
      <vt:lpstr>'Shipped by Truck'!Print_Area</vt:lpstr>
      <vt:lpstr>'Booked by State'!Print_Titles</vt:lpstr>
      <vt:lpstr>'Booked by Truck'!Print_Titles</vt:lpstr>
      <vt:lpstr>'Shipped by State'!Print_Titles</vt:lpstr>
      <vt:lpstr>'Shipped by Truck'!Print_Titles</vt:lpstr>
    </vt:vector>
  </TitlesOfParts>
  <Company>SchenckSC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nelsonk</dc:creator>
  <cp:lastModifiedBy>nelsonk</cp:lastModifiedBy>
  <cp:lastPrinted>2011-04-13T17:47:30Z</cp:lastPrinted>
  <dcterms:created xsi:type="dcterms:W3CDTF">2011-04-12T20:18:08Z</dcterms:created>
  <dcterms:modified xsi:type="dcterms:W3CDTF">2011-04-13T17:49:12Z</dcterms:modified>
</cp:coreProperties>
</file>